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V Břízách\Projektant Pavelka\PD vcetne VO\"/>
    </mc:Choice>
  </mc:AlternateContent>
  <bookViews>
    <workbookView xWindow="0" yWindow="0" windowWidth="20460" windowHeight="3795"/>
  </bookViews>
  <sheets>
    <sheet name="Rekapitulace stavby" sheetId="1" r:id="rId1"/>
    <sheet name="1 - zpevněné plochy" sheetId="2" r:id="rId2"/>
    <sheet name="2 - veřejné osvětlení" sheetId="3" r:id="rId3"/>
    <sheet name="3 - ostatní a vedlejší ná..." sheetId="4" r:id="rId4"/>
  </sheets>
  <definedNames>
    <definedName name="_xlnm._FilterDatabase" localSheetId="1" hidden="1">'1 - zpevněné plochy'!$C$122:$K$241</definedName>
    <definedName name="_xlnm._FilterDatabase" localSheetId="2" hidden="1">'2 - veřejné osvětlení'!$C$131:$K$232</definedName>
    <definedName name="_xlnm._FilterDatabase" localSheetId="3" hidden="1">'3 - ostatní a vedlejší ná...'!$C$117:$K$130</definedName>
    <definedName name="_xlnm.Print_Titles" localSheetId="1">'1 - zpevněné plochy'!$122:$122</definedName>
    <definedName name="_xlnm.Print_Titles" localSheetId="2">'2 - veřejné osvětlení'!$131:$131</definedName>
    <definedName name="_xlnm.Print_Titles" localSheetId="3">'3 - ostatní a vedlejší ná...'!$117:$117</definedName>
    <definedName name="_xlnm.Print_Titles" localSheetId="0">'Rekapitulace stavby'!$92:$92</definedName>
    <definedName name="_xlnm.Print_Area" localSheetId="1">'1 - zpevněné plochy'!$C$4:$J$76,'1 - zpevněné plochy'!$C$82:$J$104,'1 - zpevněné plochy'!$C$110:$J$241</definedName>
    <definedName name="_xlnm.Print_Area" localSheetId="2">'2 - veřejné osvětlení'!$C$4:$J$76,'2 - veřejné osvětlení'!$C$82:$J$113,'2 - veřejné osvětlení'!$C$119:$J$232</definedName>
    <definedName name="_xlnm.Print_Area" localSheetId="3">'3 - ostatní a vedlejší ná...'!$C$4:$J$76,'3 - ostatní a vedlejší ná...'!$C$82:$J$99,'3 - ostatní a vedlejší ná...'!$C$105:$J$130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/>
  <c r="J17" i="4"/>
  <c r="J12" i="4"/>
  <c r="J112" i="4"/>
  <c r="E7" i="4"/>
  <c r="E108" i="4" s="1"/>
  <c r="J37" i="3"/>
  <c r="J36" i="3"/>
  <c r="AY96" i="1"/>
  <c r="J35" i="3"/>
  <c r="AX96" i="1"/>
  <c r="BI232" i="3"/>
  <c r="BH232" i="3"/>
  <c r="BG232" i="3"/>
  <c r="BF232" i="3"/>
  <c r="T232" i="3"/>
  <c r="T231" i="3"/>
  <c r="R232" i="3"/>
  <c r="R231" i="3"/>
  <c r="P232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T222" i="3"/>
  <c r="R223" i="3"/>
  <c r="R222" i="3"/>
  <c r="P223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T142" i="3" s="1"/>
  <c r="R143" i="3"/>
  <c r="R142" i="3"/>
  <c r="P143" i="3"/>
  <c r="P142" i="3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F126" i="3"/>
  <c r="E124" i="3"/>
  <c r="F89" i="3"/>
  <c r="E87" i="3"/>
  <c r="J24" i="3"/>
  <c r="E24" i="3"/>
  <c r="J92" i="3"/>
  <c r="J23" i="3"/>
  <c r="J21" i="3"/>
  <c r="E21" i="3"/>
  <c r="J128" i="3"/>
  <c r="J20" i="3"/>
  <c r="J18" i="3"/>
  <c r="E18" i="3"/>
  <c r="F129" i="3"/>
  <c r="J17" i="3"/>
  <c r="J15" i="3"/>
  <c r="E15" i="3"/>
  <c r="F91" i="3"/>
  <c r="J14" i="3"/>
  <c r="J12" i="3"/>
  <c r="J126" i="3" s="1"/>
  <c r="E7" i="3"/>
  <c r="E122" i="3"/>
  <c r="J37" i="2"/>
  <c r="J36" i="2"/>
  <c r="AY95" i="1"/>
  <c r="J35" i="2"/>
  <c r="AX95" i="1"/>
  <c r="BI241" i="2"/>
  <c r="BH241" i="2"/>
  <c r="BG241" i="2"/>
  <c r="BF241" i="2"/>
  <c r="T241" i="2"/>
  <c r="T240" i="2"/>
  <c r="R241" i="2"/>
  <c r="R240" i="2"/>
  <c r="P241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T199" i="2" s="1"/>
  <c r="R200" i="2"/>
  <c r="R199" i="2"/>
  <c r="P200" i="2"/>
  <c r="P199" i="2" s="1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117" i="2"/>
  <c r="E7" i="2"/>
  <c r="E85" i="2" s="1"/>
  <c r="L90" i="1"/>
  <c r="AM90" i="1"/>
  <c r="AM89" i="1"/>
  <c r="L89" i="1"/>
  <c r="AM87" i="1"/>
  <c r="L87" i="1"/>
  <c r="L85" i="1"/>
  <c r="L84" i="1"/>
  <c r="J130" i="4"/>
  <c r="J129" i="4"/>
  <c r="J128" i="4"/>
  <c r="BK127" i="4"/>
  <c r="BK126" i="4"/>
  <c r="J126" i="4"/>
  <c r="J125" i="4"/>
  <c r="BK123" i="4"/>
  <c r="BK122" i="4"/>
  <c r="BK121" i="4"/>
  <c r="BK232" i="3"/>
  <c r="J230" i="3"/>
  <c r="BK229" i="3"/>
  <c r="J228" i="3"/>
  <c r="BK227" i="3"/>
  <c r="J225" i="3"/>
  <c r="J223" i="3"/>
  <c r="J220" i="3"/>
  <c r="BK217" i="3"/>
  <c r="BK213" i="3"/>
  <c r="J211" i="3"/>
  <c r="BK208" i="3"/>
  <c r="J207" i="3"/>
  <c r="BK205" i="3"/>
  <c r="J204" i="3"/>
  <c r="J203" i="3"/>
  <c r="J202" i="3"/>
  <c r="J201" i="3"/>
  <c r="J200" i="3"/>
  <c r="J199" i="3"/>
  <c r="BK197" i="3"/>
  <c r="BK196" i="3"/>
  <c r="J195" i="3"/>
  <c r="BK190" i="3"/>
  <c r="BK189" i="3"/>
  <c r="BK184" i="3"/>
  <c r="J183" i="3"/>
  <c r="BK182" i="3"/>
  <c r="BK176" i="3"/>
  <c r="J172" i="3"/>
  <c r="BK171" i="3"/>
  <c r="BK170" i="3"/>
  <c r="J162" i="3"/>
  <c r="J160" i="3"/>
  <c r="BK159" i="3"/>
  <c r="J158" i="3"/>
  <c r="J156" i="3"/>
  <c r="J152" i="3"/>
  <c r="J151" i="3"/>
  <c r="BK238" i="2"/>
  <c r="BK230" i="2"/>
  <c r="J216" i="2"/>
  <c r="BK214" i="2"/>
  <c r="BK205" i="2"/>
  <c r="BK204" i="2"/>
  <c r="BK202" i="2"/>
  <c r="BK200" i="2"/>
  <c r="J197" i="2"/>
  <c r="J191" i="2"/>
  <c r="BK185" i="2"/>
  <c r="J183" i="2"/>
  <c r="J172" i="2"/>
  <c r="J168" i="2"/>
  <c r="BK144" i="2"/>
  <c r="J142" i="2"/>
  <c r="J135" i="2"/>
  <c r="BK126" i="2"/>
  <c r="BK130" i="4"/>
  <c r="BK129" i="4"/>
  <c r="BK128" i="4"/>
  <c r="J127" i="4"/>
  <c r="BK125" i="4"/>
  <c r="BK124" i="4"/>
  <c r="J123" i="4"/>
  <c r="J121" i="4"/>
  <c r="BK228" i="3"/>
  <c r="J227" i="3"/>
  <c r="J226" i="3"/>
  <c r="BK225" i="3"/>
  <c r="BK221" i="3"/>
  <c r="BK220" i="3"/>
  <c r="J216" i="3"/>
  <c r="BK214" i="3"/>
  <c r="BK212" i="3"/>
  <c r="BK211" i="3"/>
  <c r="J210" i="3"/>
  <c r="BK209" i="3"/>
  <c r="J208" i="3"/>
  <c r="BK206" i="3"/>
  <c r="BK203" i="3"/>
  <c r="BK200" i="3"/>
  <c r="BK199" i="3"/>
  <c r="J196" i="3"/>
  <c r="J194" i="3"/>
  <c r="J193" i="3"/>
  <c r="BK192" i="3"/>
  <c r="J177" i="3"/>
  <c r="J175" i="3"/>
  <c r="BK166" i="3"/>
  <c r="J155" i="3"/>
  <c r="BK146" i="3"/>
  <c r="BK234" i="2"/>
  <c r="J232" i="2"/>
  <c r="BK222" i="2"/>
  <c r="J215" i="2"/>
  <c r="J211" i="2"/>
  <c r="J202" i="2"/>
  <c r="J193" i="2"/>
  <c r="BK183" i="2"/>
  <c r="BK176" i="2"/>
  <c r="BK168" i="2"/>
  <c r="BK164" i="2"/>
  <c r="BK162" i="2"/>
  <c r="J150" i="2"/>
  <c r="BK148" i="2"/>
  <c r="BK129" i="2"/>
  <c r="J124" i="4"/>
  <c r="J122" i="4"/>
  <c r="J229" i="3"/>
  <c r="BK226" i="3"/>
  <c r="BK223" i="3"/>
  <c r="J221" i="3"/>
  <c r="J217" i="3"/>
  <c r="BK216" i="3"/>
  <c r="J214" i="3"/>
  <c r="J213" i="3"/>
  <c r="J212" i="3"/>
  <c r="BK210" i="3"/>
  <c r="J209" i="3"/>
  <c r="J206" i="3"/>
  <c r="BK201" i="3"/>
  <c r="J198" i="3"/>
  <c r="BK194" i="3"/>
  <c r="BK187" i="3"/>
  <c r="BK181" i="3"/>
  <c r="J179" i="3"/>
  <c r="BK178" i="3"/>
  <c r="BK175" i="3"/>
  <c r="J173" i="3"/>
  <c r="BK172" i="3"/>
  <c r="BK164" i="3"/>
  <c r="BK163" i="3"/>
  <c r="BK156" i="3"/>
  <c r="J154" i="3"/>
  <c r="BK152" i="3"/>
  <c r="BK141" i="3"/>
  <c r="J138" i="3"/>
  <c r="J137" i="3"/>
  <c r="BK135" i="3"/>
  <c r="J230" i="2"/>
  <c r="BK226" i="2"/>
  <c r="J212" i="2"/>
  <c r="BK211" i="2"/>
  <c r="J208" i="2"/>
  <c r="J205" i="2"/>
  <c r="BK193" i="2"/>
  <c r="J189" i="2"/>
  <c r="J185" i="2"/>
  <c r="BK170" i="2"/>
  <c r="J166" i="2"/>
  <c r="J162" i="2"/>
  <c r="BK158" i="2"/>
  <c r="BK156" i="2"/>
  <c r="J148" i="2"/>
  <c r="BK146" i="2"/>
  <c r="BK136" i="2"/>
  <c r="BK202" i="3"/>
  <c r="BK198" i="3"/>
  <c r="J197" i="3"/>
  <c r="BK195" i="3"/>
  <c r="J191" i="3"/>
  <c r="J190" i="3"/>
  <c r="BK186" i="3"/>
  <c r="J184" i="3"/>
  <c r="J182" i="3"/>
  <c r="BK180" i="3"/>
  <c r="J174" i="3"/>
  <c r="BK169" i="3"/>
  <c r="BK161" i="3"/>
  <c r="J146" i="3"/>
  <c r="J143" i="3"/>
  <c r="BK140" i="3"/>
  <c r="BK137" i="3"/>
  <c r="BK136" i="3"/>
  <c r="J135" i="3"/>
  <c r="J234" i="2"/>
  <c r="J226" i="2"/>
  <c r="BK218" i="2"/>
  <c r="BK209" i="2"/>
  <c r="BK197" i="2"/>
  <c r="BK195" i="2"/>
  <c r="BK181" i="2"/>
  <c r="BK179" i="2"/>
  <c r="J176" i="2"/>
  <c r="BK152" i="2"/>
  <c r="BK133" i="2"/>
  <c r="J232" i="3"/>
  <c r="BK230" i="3"/>
  <c r="BK207" i="3"/>
  <c r="J205" i="3"/>
  <c r="BK204" i="3"/>
  <c r="BK193" i="3"/>
  <c r="J187" i="3"/>
  <c r="J181" i="3"/>
  <c r="J178" i="3"/>
  <c r="BK177" i="3"/>
  <c r="J170" i="3"/>
  <c r="BK168" i="3"/>
  <c r="J166" i="3"/>
  <c r="BK157" i="3"/>
  <c r="BK148" i="3"/>
  <c r="BK147" i="3"/>
  <c r="J140" i="3"/>
  <c r="J236" i="2"/>
  <c r="BK216" i="2"/>
  <c r="BK213" i="2"/>
  <c r="BK207" i="2"/>
  <c r="BK203" i="2"/>
  <c r="BK191" i="2"/>
  <c r="BK174" i="2"/>
  <c r="J164" i="2"/>
  <c r="J152" i="2"/>
  <c r="J140" i="2"/>
  <c r="J137" i="2"/>
  <c r="J136" i="2"/>
  <c r="J129" i="2"/>
  <c r="BK127" i="2"/>
  <c r="J192" i="3"/>
  <c r="BK191" i="3"/>
  <c r="J189" i="3"/>
  <c r="J186" i="3"/>
  <c r="BK183" i="3"/>
  <c r="J180" i="3"/>
  <c r="BK179" i="3"/>
  <c r="J176" i="3"/>
  <c r="BK174" i="3"/>
  <c r="BK173" i="3"/>
  <c r="J171" i="3"/>
  <c r="J169" i="3"/>
  <c r="J168" i="3"/>
  <c r="J165" i="3"/>
  <c r="BK162" i="3"/>
  <c r="BK160" i="3"/>
  <c r="J159" i="3"/>
  <c r="BK154" i="3"/>
  <c r="BK153" i="3"/>
  <c r="J141" i="3"/>
  <c r="J136" i="3"/>
  <c r="J241" i="2"/>
  <c r="BK232" i="2"/>
  <c r="BK224" i="2"/>
  <c r="J222" i="2"/>
  <c r="J218" i="2"/>
  <c r="J203" i="2"/>
  <c r="J174" i="2"/>
  <c r="BK166" i="2"/>
  <c r="BK160" i="2"/>
  <c r="BK138" i="2"/>
  <c r="BK135" i="2"/>
  <c r="J133" i="2"/>
  <c r="J126" i="2"/>
  <c r="AS94" i="1"/>
  <c r="J167" i="3"/>
  <c r="J163" i="3"/>
  <c r="J161" i="3"/>
  <c r="BK155" i="3"/>
  <c r="J153" i="3"/>
  <c r="BK151" i="3"/>
  <c r="J147" i="3"/>
  <c r="J220" i="2"/>
  <c r="BK215" i="2"/>
  <c r="J213" i="2"/>
  <c r="BK212" i="2"/>
  <c r="J209" i="2"/>
  <c r="BK208" i="2"/>
  <c r="J207" i="2"/>
  <c r="BK187" i="2"/>
  <c r="J179" i="2"/>
  <c r="J170" i="2"/>
  <c r="J160" i="2"/>
  <c r="BK150" i="2"/>
  <c r="J146" i="2"/>
  <c r="J144" i="2"/>
  <c r="J138" i="2"/>
  <c r="BK131" i="2"/>
  <c r="BK167" i="3"/>
  <c r="BK165" i="3"/>
  <c r="J164" i="3"/>
  <c r="BK158" i="3"/>
  <c r="J157" i="3"/>
  <c r="J148" i="3"/>
  <c r="BK143" i="3"/>
  <c r="BK138" i="3"/>
  <c r="BK241" i="2"/>
  <c r="J238" i="2"/>
  <c r="BK236" i="2"/>
  <c r="J224" i="2"/>
  <c r="BK220" i="2"/>
  <c r="J214" i="2"/>
  <c r="J204" i="2"/>
  <c r="J200" i="2"/>
  <c r="J195" i="2"/>
  <c r="BK189" i="2"/>
  <c r="J187" i="2"/>
  <c r="J181" i="2"/>
  <c r="BK172" i="2"/>
  <c r="J158" i="2"/>
  <c r="J156" i="2"/>
  <c r="BK142" i="2"/>
  <c r="BK140" i="2"/>
  <c r="BK137" i="2"/>
  <c r="J131" i="2"/>
  <c r="J127" i="2"/>
  <c r="R159" i="2" l="1"/>
  <c r="R201" i="2"/>
  <c r="BK125" i="2"/>
  <c r="J125" i="2"/>
  <c r="J98" i="2" s="1"/>
  <c r="T125" i="2"/>
  <c r="T217" i="2"/>
  <c r="P125" i="2"/>
  <c r="BK201" i="2"/>
  <c r="J201" i="2"/>
  <c r="J101" i="2"/>
  <c r="T201" i="2"/>
  <c r="P159" i="2"/>
  <c r="R217" i="2"/>
  <c r="BK159" i="2"/>
  <c r="J159" i="2"/>
  <c r="J99" i="2" s="1"/>
  <c r="P217" i="2"/>
  <c r="R125" i="2"/>
  <c r="R124" i="2"/>
  <c r="R123" i="2" s="1"/>
  <c r="P201" i="2"/>
  <c r="BK134" i="3"/>
  <c r="J134" i="3"/>
  <c r="J98" i="3" s="1"/>
  <c r="T134" i="3"/>
  <c r="R139" i="3"/>
  <c r="BK145" i="3"/>
  <c r="J145" i="3" s="1"/>
  <c r="J102" i="3" s="1"/>
  <c r="T145" i="3"/>
  <c r="T144" i="3"/>
  <c r="R150" i="3"/>
  <c r="BK185" i="3"/>
  <c r="J185" i="3"/>
  <c r="J105" i="3"/>
  <c r="R185" i="3"/>
  <c r="P188" i="3"/>
  <c r="BK215" i="3"/>
  <c r="J215" i="3"/>
  <c r="J107" i="3" s="1"/>
  <c r="T215" i="3"/>
  <c r="BK224" i="3"/>
  <c r="J224" i="3"/>
  <c r="J111" i="3" s="1"/>
  <c r="T224" i="3"/>
  <c r="T159" i="2"/>
  <c r="BK217" i="2"/>
  <c r="J217" i="2" s="1"/>
  <c r="J102" i="2" s="1"/>
  <c r="R134" i="3"/>
  <c r="R133" i="3"/>
  <c r="P139" i="3"/>
  <c r="R145" i="3"/>
  <c r="R144" i="3"/>
  <c r="P150" i="3"/>
  <c r="P149" i="3" s="1"/>
  <c r="P185" i="3"/>
  <c r="T185" i="3"/>
  <c r="T188" i="3"/>
  <c r="P215" i="3"/>
  <c r="BK219" i="3"/>
  <c r="R219" i="3"/>
  <c r="P224" i="3"/>
  <c r="P120" i="4"/>
  <c r="P119" i="4"/>
  <c r="P118" i="4"/>
  <c r="AU97" i="1"/>
  <c r="P134" i="3"/>
  <c r="P133" i="3"/>
  <c r="BK139" i="3"/>
  <c r="J139" i="3"/>
  <c r="J99" i="3" s="1"/>
  <c r="T139" i="3"/>
  <c r="P145" i="3"/>
  <c r="P144" i="3"/>
  <c r="BK150" i="3"/>
  <c r="J150" i="3" s="1"/>
  <c r="J104" i="3" s="1"/>
  <c r="T150" i="3"/>
  <c r="T149" i="3" s="1"/>
  <c r="BK188" i="3"/>
  <c r="J188" i="3"/>
  <c r="J106" i="3"/>
  <c r="R188" i="3"/>
  <c r="R215" i="3"/>
  <c r="P219" i="3"/>
  <c r="P218" i="3"/>
  <c r="T219" i="3"/>
  <c r="T218" i="3" s="1"/>
  <c r="R224" i="3"/>
  <c r="BK120" i="4"/>
  <c r="J120" i="4" s="1"/>
  <c r="J98" i="4" s="1"/>
  <c r="R120" i="4"/>
  <c r="R119" i="4"/>
  <c r="R118" i="4" s="1"/>
  <c r="T120" i="4"/>
  <c r="T119" i="4"/>
  <c r="T118" i="4"/>
  <c r="J89" i="2"/>
  <c r="BE152" i="2"/>
  <c r="BE164" i="2"/>
  <c r="BE193" i="2"/>
  <c r="BE207" i="2"/>
  <c r="BE208" i="2"/>
  <c r="BE209" i="2"/>
  <c r="BE212" i="2"/>
  <c r="BE215" i="2"/>
  <c r="BE226" i="2"/>
  <c r="BE230" i="2"/>
  <c r="BE234" i="2"/>
  <c r="BK240" i="2"/>
  <c r="J240" i="2" s="1"/>
  <c r="J103" i="2" s="1"/>
  <c r="BE135" i="3"/>
  <c r="BE136" i="3"/>
  <c r="BE137" i="3"/>
  <c r="BE151" i="3"/>
  <c r="BE153" i="3"/>
  <c r="BE154" i="3"/>
  <c r="BE160" i="3"/>
  <c r="BE162" i="3"/>
  <c r="BE136" i="2"/>
  <c r="BE197" i="2"/>
  <c r="BE203" i="2"/>
  <c r="BK199" i="2"/>
  <c r="J199" i="2"/>
  <c r="J100" i="2" s="1"/>
  <c r="J89" i="3"/>
  <c r="F92" i="3"/>
  <c r="J129" i="3"/>
  <c r="BE152" i="3"/>
  <c r="BE156" i="3"/>
  <c r="BE158" i="3"/>
  <c r="BE174" i="3"/>
  <c r="BE175" i="3"/>
  <c r="BE176" i="3"/>
  <c r="BE177" i="3"/>
  <c r="BE179" i="3"/>
  <c r="E113" i="2"/>
  <c r="BE162" i="2"/>
  <c r="BE181" i="2"/>
  <c r="BE205" i="2"/>
  <c r="BE236" i="2"/>
  <c r="J91" i="3"/>
  <c r="F128" i="3"/>
  <c r="BE172" i="3"/>
  <c r="BE178" i="3"/>
  <c r="BE180" i="3"/>
  <c r="BE181" i="3"/>
  <c r="BE182" i="3"/>
  <c r="BE184" i="3"/>
  <c r="BE187" i="3"/>
  <c r="BE190" i="3"/>
  <c r="BE144" i="2"/>
  <c r="BE146" i="2"/>
  <c r="BE148" i="2"/>
  <c r="BE158" i="2"/>
  <c r="BE166" i="2"/>
  <c r="BE168" i="2"/>
  <c r="BE170" i="2"/>
  <c r="BE218" i="2"/>
  <c r="BE220" i="2"/>
  <c r="BE232" i="2"/>
  <c r="BE241" i="2"/>
  <c r="BE146" i="3"/>
  <c r="BE155" i="3"/>
  <c r="BE161" i="3"/>
  <c r="BE183" i="3"/>
  <c r="BE186" i="3"/>
  <c r="BE198" i="3"/>
  <c r="BE203" i="3"/>
  <c r="BE206" i="3"/>
  <c r="BE172" i="2"/>
  <c r="BE183" i="2"/>
  <c r="BE185" i="2"/>
  <c r="BE187" i="2"/>
  <c r="BE191" i="2"/>
  <c r="BE204" i="2"/>
  <c r="BE216" i="2"/>
  <c r="BE222" i="2"/>
  <c r="BE238" i="2"/>
  <c r="E85" i="3"/>
  <c r="BE159" i="3"/>
  <c r="BE165" i="3"/>
  <c r="BE166" i="3"/>
  <c r="BE189" i="3"/>
  <c r="BE199" i="3"/>
  <c r="BE201" i="3"/>
  <c r="F120" i="2"/>
  <c r="BE126" i="2"/>
  <c r="BE127" i="2"/>
  <c r="BE129" i="2"/>
  <c r="BE131" i="2"/>
  <c r="BE133" i="2"/>
  <c r="BE138" i="2"/>
  <c r="BE150" i="2"/>
  <c r="BE174" i="2"/>
  <c r="BE176" i="2"/>
  <c r="BE179" i="2"/>
  <c r="BE200" i="2"/>
  <c r="BE202" i="2"/>
  <c r="BE214" i="2"/>
  <c r="BE140" i="3"/>
  <c r="BE157" i="3"/>
  <c r="BE170" i="3"/>
  <c r="BE171" i="3"/>
  <c r="BE192" i="3"/>
  <c r="BE193" i="3"/>
  <c r="BE196" i="3"/>
  <c r="BE197" i="3"/>
  <c r="BE200" i="3"/>
  <c r="BE202" i="3"/>
  <c r="BE207" i="3"/>
  <c r="BE208" i="3"/>
  <c r="BE210" i="3"/>
  <c r="BE221" i="3"/>
  <c r="BE227" i="3"/>
  <c r="BE228" i="3"/>
  <c r="E85" i="4"/>
  <c r="J89" i="4"/>
  <c r="F92" i="4"/>
  <c r="BE125" i="4"/>
  <c r="BE126" i="4"/>
  <c r="BE135" i="2"/>
  <c r="BE137" i="2"/>
  <c r="BE140" i="2"/>
  <c r="BE142" i="2"/>
  <c r="BE156" i="2"/>
  <c r="BE160" i="2"/>
  <c r="BE195" i="2"/>
  <c r="BE213" i="2"/>
  <c r="BE224" i="2"/>
  <c r="BE138" i="3"/>
  <c r="BE141" i="3"/>
  <c r="BE143" i="3"/>
  <c r="BE148" i="3"/>
  <c r="BE163" i="3"/>
  <c r="BE164" i="3"/>
  <c r="BE168" i="3"/>
  <c r="BE169" i="3"/>
  <c r="BE173" i="3"/>
  <c r="BE191" i="3"/>
  <c r="BE195" i="3"/>
  <c r="BE204" i="3"/>
  <c r="BE211" i="3"/>
  <c r="BE213" i="3"/>
  <c r="BE214" i="3"/>
  <c r="BE216" i="3"/>
  <c r="BE217" i="3"/>
  <c r="BE220" i="3"/>
  <c r="BE223" i="3"/>
  <c r="BE225" i="3"/>
  <c r="BK142" i="3"/>
  <c r="J142" i="3"/>
  <c r="J100" i="3" s="1"/>
  <c r="BE122" i="4"/>
  <c r="BE123" i="4"/>
  <c r="BE124" i="4"/>
  <c r="BE127" i="4"/>
  <c r="BE128" i="4"/>
  <c r="BE129" i="4"/>
  <c r="BE130" i="4"/>
  <c r="BE189" i="2"/>
  <c r="BE211" i="2"/>
  <c r="BE147" i="3"/>
  <c r="BE167" i="3"/>
  <c r="BE194" i="3"/>
  <c r="BE205" i="3"/>
  <c r="BE209" i="3"/>
  <c r="BE212" i="3"/>
  <c r="BE226" i="3"/>
  <c r="BE229" i="3"/>
  <c r="BE230" i="3"/>
  <c r="BE232" i="3"/>
  <c r="BK222" i="3"/>
  <c r="J222" i="3" s="1"/>
  <c r="J110" i="3" s="1"/>
  <c r="BK231" i="3"/>
  <c r="J231" i="3" s="1"/>
  <c r="J112" i="3" s="1"/>
  <c r="BE121" i="4"/>
  <c r="F34" i="2"/>
  <c r="BA95" i="1" s="1"/>
  <c r="F35" i="2"/>
  <c r="BB95" i="1"/>
  <c r="F37" i="4"/>
  <c r="BD97" i="1" s="1"/>
  <c r="F35" i="4"/>
  <c r="BB97" i="1"/>
  <c r="F35" i="3"/>
  <c r="BB96" i="1" s="1"/>
  <c r="J34" i="3"/>
  <c r="AW96" i="1"/>
  <c r="F37" i="3"/>
  <c r="BD96" i="1" s="1"/>
  <c r="F36" i="2"/>
  <c r="BC95" i="1"/>
  <c r="F37" i="2"/>
  <c r="BD95" i="1" s="1"/>
  <c r="J34" i="2"/>
  <c r="AW95" i="1"/>
  <c r="F34" i="4"/>
  <c r="BA97" i="1" s="1"/>
  <c r="F36" i="3"/>
  <c r="BC96" i="1"/>
  <c r="J34" i="4"/>
  <c r="AW97" i="1" s="1"/>
  <c r="F34" i="3"/>
  <c r="BA96" i="1"/>
  <c r="F36" i="4"/>
  <c r="BC97" i="1" s="1"/>
  <c r="T133" i="3" l="1"/>
  <c r="T132" i="3"/>
  <c r="P132" i="3"/>
  <c r="AU96" i="1"/>
  <c r="R218" i="3"/>
  <c r="T124" i="2"/>
  <c r="T123" i="2"/>
  <c r="P124" i="2"/>
  <c r="P123" i="2" s="1"/>
  <c r="AU95" i="1" s="1"/>
  <c r="R149" i="3"/>
  <c r="R132" i="3"/>
  <c r="BK218" i="3"/>
  <c r="J218" i="3"/>
  <c r="J108" i="3"/>
  <c r="BK124" i="2"/>
  <c r="BK123" i="2" s="1"/>
  <c r="J123" i="2" s="1"/>
  <c r="J96" i="2" s="1"/>
  <c r="BK149" i="3"/>
  <c r="J149" i="3" s="1"/>
  <c r="J103" i="3" s="1"/>
  <c r="J219" i="3"/>
  <c r="J109" i="3"/>
  <c r="BK144" i="3"/>
  <c r="J144" i="3"/>
  <c r="J101" i="3"/>
  <c r="BK133" i="3"/>
  <c r="J133" i="3" s="1"/>
  <c r="J97" i="3" s="1"/>
  <c r="BK119" i="4"/>
  <c r="J119" i="4"/>
  <c r="J97" i="4" s="1"/>
  <c r="BB94" i="1"/>
  <c r="AX94" i="1"/>
  <c r="J33" i="4"/>
  <c r="AV97" i="1" s="1"/>
  <c r="AT97" i="1" s="1"/>
  <c r="BD94" i="1"/>
  <c r="W33" i="1"/>
  <c r="F33" i="3"/>
  <c r="AZ96" i="1"/>
  <c r="F33" i="2"/>
  <c r="AZ95" i="1"/>
  <c r="J33" i="3"/>
  <c r="AV96" i="1"/>
  <c r="AT96" i="1"/>
  <c r="J33" i="2"/>
  <c r="AV95" i="1" s="1"/>
  <c r="AT95" i="1" s="1"/>
  <c r="BC94" i="1"/>
  <c r="W32" i="1"/>
  <c r="BA94" i="1"/>
  <c r="W30" i="1"/>
  <c r="F33" i="4"/>
  <c r="AZ97" i="1"/>
  <c r="J124" i="2" l="1"/>
  <c r="J97" i="2"/>
  <c r="BK132" i="3"/>
  <c r="J132" i="3"/>
  <c r="J30" i="3" s="1"/>
  <c r="AG96" i="1" s="1"/>
  <c r="AN96" i="1" s="1"/>
  <c r="BK118" i="4"/>
  <c r="J118" i="4"/>
  <c r="J96" i="4"/>
  <c r="AZ94" i="1"/>
  <c r="AV94" i="1" s="1"/>
  <c r="AK29" i="1" s="1"/>
  <c r="J30" i="2"/>
  <c r="AG95" i="1"/>
  <c r="AN95" i="1" s="1"/>
  <c r="AY94" i="1"/>
  <c r="AW94" i="1"/>
  <c r="AK30" i="1"/>
  <c r="AU94" i="1"/>
  <c r="W31" i="1"/>
  <c r="J39" i="2" l="1"/>
  <c r="J96" i="3"/>
  <c r="J39" i="3"/>
  <c r="W29" i="1"/>
  <c r="J30" i="4"/>
  <c r="AG97" i="1"/>
  <c r="AN97" i="1"/>
  <c r="AT94" i="1"/>
  <c r="J39" i="4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<sst xmlns="http://schemas.openxmlformats.org/spreadsheetml/2006/main" count="3287" uniqueCount="718">
  <si>
    <t>Export Komplet</t>
  </si>
  <si>
    <t/>
  </si>
  <si>
    <t>2.0</t>
  </si>
  <si>
    <t>ZAMOK</t>
  </si>
  <si>
    <t>False</t>
  </si>
  <si>
    <t>{a31bb379-ee5e-4649-b004-d24d538c63f9}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</si>
  <si>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</si>
  <si>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</si>
  <si>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</si>
  <si>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</si>
  <si>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</si>
  <si>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</si>
  <si>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</si>
  <si>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</si>
  <si>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MUKOLIN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</si>
  <si>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</si>
  <si>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</si>
  <si>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chodníků v ul. V Břízách, Kolín</t>
  </si>
  <si>
    <t>KSO:</t>
  </si>
  <si>
    <t>CC-CZ:</t>
  </si>
  <si>
    <t>Místo:</t>
  </si>
  <si>
    <t>Kolín</t>
  </si>
  <si>
    <t>Datum:</t>
  </si>
  <si>
    <t>12. 4. 2021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</si>
  <si>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</si>
  <si>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</si>
  <si>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</si>
  <si>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</si>
  <si>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</si>
  <si>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</si>
  <si>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</si>
  <si>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Ing. Ondřej Pavelka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</si>
  <si>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</si>
  <si>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</si>
  <si>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</si>
  <si>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</si>
  <si>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</si>
  <si>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</si>
  <si>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</si>
  <si>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</si>
  <si>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</si>
  <si>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</si>
  <si>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</si>
  <si>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</si>
  <si>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</si>
  <si>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</si>
  <si>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</si>
  <si>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</si>
  <si>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</si>
  <si>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</si>
  <si>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</si>
  <si>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</si>
  <si>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</si>
  <si>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</si>
  <si>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</si>
  <si>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</si>
  <si>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</si>
  <si>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</si>
  <si>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</si>
  <si>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</si>
  <si>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</si>
  <si>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</si>
  <si>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</si>
  <si>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</si>
  <si>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</si>
  <si>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</si>
  <si>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</si>
  <si>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</si>
  <si>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</si>
  <si>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</si>
  <si>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</si>
  <si>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</si>
  <si>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</si>
  <si>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</si>
  <si>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</si>
  <si>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</si>
  <si>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</si>
  <si>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</si>
  <si>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</si>
  <si>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</si>
  <si>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</si>
  <si>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zpevněné plochy</t>
  </si>
  <si>
    <t>STA</t>
  </si>
  <si>
    <t>{26ab566b-2bf4-4ea0-9456-5991a893aae4}</t>
  </si>
  <si>
    <t>2</t>
  </si>
  <si>
    <t>veřejné osvětlení</t>
  </si>
  <si>
    <t>{25007330-6d4f-4e58-b860-ae2f5b42de4a}</t>
  </si>
  <si>
    <t>3</t>
  </si>
  <si>
    <t>ostatní a vedlejší náklady</t>
  </si>
  <si>
    <t>{7177c80b-665d-4bca-8c61-6f905884de26}</t>
  </si>
  <si>
    <t>KRYCÍ LIST SOUPISU PRACÍ</t>
  </si>
  <si>
    <t>Objekt:</t>
  </si>
  <si>
    <t>1 -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</si>
  <si>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</si>
  <si>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</si>
  <si>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</si>
  <si>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</si>
  <si>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</si>
  <si>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</si>
  <si>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</si>
  <si>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</si>
  <si>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</si>
  <si>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</si>
  <si>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</si>
  <si>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</si>
  <si>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</si>
  <si>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</si>
  <si>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</si>
  <si>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</si>
  <si>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</si>
  <si>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</si>
  <si>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</si>
  <si>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</si>
  <si>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</si>
  <si>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</si>
  <si>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</si>
  <si>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</si>
  <si>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</si>
  <si>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</si>
  <si>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</si>
  <si>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</si>
  <si>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</si>
  <si>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</si>
  <si>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</si>
  <si>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</si>
  <si>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</si>
  <si>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</si>
  <si>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152905166</t>
  </si>
  <si>
    <t>113106142</t>
  </si>
  <si>
    <t>Rozebrání dlažeb z betonových nebo kamenných dlaždic komunikací pro pěší strojně pl přes 50 m2</t>
  </si>
  <si>
    <t>-1702547071</t>
  </si>
  <si>
    <t>VV</t>
  </si>
  <si>
    <t>550,6+304</t>
  </si>
  <si>
    <t>113107183</t>
  </si>
  <si>
    <t>Odstranění podkladu živičného tl 150 mm strojně pl přes 50 do 200 m2</t>
  </si>
  <si>
    <t>-696444160</t>
  </si>
  <si>
    <t>352*0,35</t>
  </si>
  <si>
    <t>113107223</t>
  </si>
  <si>
    <t>Odstranění podkladu z kameniva drceného tl 300 mm strojně pl přes 200 m2</t>
  </si>
  <si>
    <t>1558760931</t>
  </si>
  <si>
    <t>"chodník" (9,6+33+508)*1,1</t>
  </si>
  <si>
    <t>5</t>
  </si>
  <si>
    <t>113107224</t>
  </si>
  <si>
    <t>Odstranění podkladu z kameniva drceného tl 400 mm strojně pl přes 200 m2</t>
  </si>
  <si>
    <t>-1827632621</t>
  </si>
  <si>
    <t>"sjezdy" 304*1,1</t>
  </si>
  <si>
    <t>6</t>
  </si>
  <si>
    <t>113201112</t>
  </si>
  <si>
    <t>Vytrhání obrub silničních ležatých</t>
  </si>
  <si>
    <t>m</t>
  </si>
  <si>
    <t>659719591</t>
  </si>
  <si>
    <t>7</t>
  </si>
  <si>
    <t>113202111</t>
  </si>
  <si>
    <t>Vytrhání obrub krajníků obrubníků stojatých</t>
  </si>
  <si>
    <t>1309783144</t>
  </si>
  <si>
    <t>8</t>
  </si>
  <si>
    <t>129001199</t>
  </si>
  <si>
    <t>Příplatek za ztížení odkopávky nebo prokopávky v blízkosti kořenů stromů</t>
  </si>
  <si>
    <t>m3</t>
  </si>
  <si>
    <t>1852241702</t>
  </si>
  <si>
    <t>9</t>
  </si>
  <si>
    <t>162751117</t>
  </si>
  <si>
    <t>Vodorovné přemístění do 10000 m výkopku/sypaniny z horniny třídy těžitelnosti I, skupiny 1 až 3</t>
  </si>
  <si>
    <t>1737886338</t>
  </si>
  <si>
    <t>335*0,1</t>
  </si>
  <si>
    <t>10</t>
  </si>
  <si>
    <t>162751119</t>
  </si>
  <si>
    <t>Příplatek k vodorovnému přemístění výkopku/sypaniny z horniny třídy těžitelnosti I, skupiny 1 až 3 ZKD 1000 m přes 10000 m</t>
  </si>
  <si>
    <t>99983342</t>
  </si>
  <si>
    <t>33,5*5</t>
  </si>
  <si>
    <t>11</t>
  </si>
  <si>
    <t>171201221</t>
  </si>
  <si>
    <t>Poplatek za uložení na skládce (skládkovné) zeminy a kamení kód odpadu 17 05 04</t>
  </si>
  <si>
    <t>t</t>
  </si>
  <si>
    <t>626908739</t>
  </si>
  <si>
    <t>33,5*1,7</t>
  </si>
  <si>
    <t>12</t>
  </si>
  <si>
    <t>181351103</t>
  </si>
  <si>
    <t>Rozprostření ornice tl vrstvy do 200 mm pl do 500 m2 v rovině nebo ve svahu do 1:5 strojně</t>
  </si>
  <si>
    <t>-1442481204</t>
  </si>
  <si>
    <t>"terénní úpravy" 335</t>
  </si>
  <si>
    <t>13</t>
  </si>
  <si>
    <t>M</t>
  </si>
  <si>
    <t>10364100</t>
  </si>
  <si>
    <t>zemina pro terénní úpravy - tříděná</t>
  </si>
  <si>
    <t>1730926762</t>
  </si>
  <si>
    <t>335*0,1*1,75</t>
  </si>
  <si>
    <t>14</t>
  </si>
  <si>
    <t>181411131</t>
  </si>
  <si>
    <t>Založení parkového trávníku výsevem plochy do 1000 m2 v rovině a ve svahu do 1:5</t>
  </si>
  <si>
    <t>-2077151324</t>
  </si>
  <si>
    <t>00572410</t>
  </si>
  <si>
    <t>osivo směs travní parková</t>
  </si>
  <si>
    <t>kg</t>
  </si>
  <si>
    <t>945632319</t>
  </si>
  <si>
    <t>"terénní úpravy" 335/20</t>
  </si>
  <si>
    <t>16</t>
  </si>
  <si>
    <t>181951112</t>
  </si>
  <si>
    <t>Úprava pláně v hornině třídy těžitelnosti I, skupiny 1 až 3 se zhutněním strojně</t>
  </si>
  <si>
    <t>-1066587152</t>
  </si>
  <si>
    <t>Součet</t>
  </si>
  <si>
    <t>17</t>
  </si>
  <si>
    <t>184813299</t>
  </si>
  <si>
    <t>Zřízení ochranného oplocení stromu v rovině nebo na svahu do 1:5, výšky do 2000 mm</t>
  </si>
  <si>
    <t>-916118403</t>
  </si>
  <si>
    <t>"pro 4 ks stromů" 2*3,14*0,75*4</t>
  </si>
  <si>
    <t>18</t>
  </si>
  <si>
    <t>184813999</t>
  </si>
  <si>
    <t>Posunutí ochranného oplocení stromu v rovině nebo na svahu do 1:5, výšky do 2000 mm - odstranění, oprava a montáž</t>
  </si>
  <si>
    <t>kus</t>
  </si>
  <si>
    <t>-586458058</t>
  </si>
  <si>
    <t>Komunikace pozemní</t>
  </si>
  <si>
    <t>19</t>
  </si>
  <si>
    <t>564851111</t>
  </si>
  <si>
    <t>Podklad ze štěrkodrtě ŠD tl 150 mm</t>
  </si>
  <si>
    <t>499027081</t>
  </si>
  <si>
    <t>20</t>
  </si>
  <si>
    <t>564861111</t>
  </si>
  <si>
    <t>Podklad ze štěrkodrtě ŠD tl 200 mm</t>
  </si>
  <si>
    <t>1602713202</t>
  </si>
  <si>
    <t>564952111</t>
  </si>
  <si>
    <t>Podklad z mechanicky zpevněného kameniva MZK tl 150 mm</t>
  </si>
  <si>
    <t>-1381678378</t>
  </si>
  <si>
    <t>"sjezdy" 304*1,05</t>
  </si>
  <si>
    <t>22</t>
  </si>
  <si>
    <t>565155101</t>
  </si>
  <si>
    <t>Asfaltový beton vrstva podkladní ACP 16 (obalované kamenivo OKS) tl 70 mm š do 1,5 m</t>
  </si>
  <si>
    <t>1873647309</t>
  </si>
  <si>
    <t>"oprava MK" 352*0,1</t>
  </si>
  <si>
    <t>23</t>
  </si>
  <si>
    <t>573191111</t>
  </si>
  <si>
    <t>Postřik infiltrační kationaktivní emulzí v množství 1 kg/m2</t>
  </si>
  <si>
    <t>799463577</t>
  </si>
  <si>
    <t>24</t>
  </si>
  <si>
    <t>573231106</t>
  </si>
  <si>
    <t>Postřik živičný spojovací ze silniční emulze v množství 0,30 kg/m2</t>
  </si>
  <si>
    <t>1028272429</t>
  </si>
  <si>
    <t>25</t>
  </si>
  <si>
    <t>577144111</t>
  </si>
  <si>
    <t>Asfaltový beton vrstva obrusná ACO 11 (ABS) tř. I tl 50 mm š do 3 m z nemodifikovaného asfaltu</t>
  </si>
  <si>
    <t>1241344101</t>
  </si>
  <si>
    <t>26</t>
  </si>
  <si>
    <t>591211111</t>
  </si>
  <si>
    <t>Kladení dlažby z kostek drobných z kamene do lože z kameniva těženého tl 50 mm</t>
  </si>
  <si>
    <t>146585537</t>
  </si>
  <si>
    <t>"nevidomá dlažba u mozaiky" 6,1+3,5</t>
  </si>
  <si>
    <t>27</t>
  </si>
  <si>
    <t>59249001</t>
  </si>
  <si>
    <t>umělý kámen dlažba pro nevidomé 200/200/60 mm barva bílá</t>
  </si>
  <si>
    <t>747683509</t>
  </si>
  <si>
    <t>P</t>
  </si>
  <si>
    <t>Poznámka k položce:_x000D_
Spotřeba: 38 kus/m2</t>
  </si>
  <si>
    <t>6,1*1,01</t>
  </si>
  <si>
    <t>28</t>
  </si>
  <si>
    <t>59249002</t>
  </si>
  <si>
    <t>umělý kámen lemování varovných pásů hladká 255/255/60 mm barva šedá</t>
  </si>
  <si>
    <t>1197505908</t>
  </si>
  <si>
    <t>3,5*1,01</t>
  </si>
  <si>
    <t>29</t>
  </si>
  <si>
    <t>591411111</t>
  </si>
  <si>
    <t>Kladení dlažby z mozaiky jednobarevné komunikací pro pěší lože z kameniva</t>
  </si>
  <si>
    <t>-955579506</t>
  </si>
  <si>
    <t>"chodník-kamenná dlažba" 33</t>
  </si>
  <si>
    <t>30</t>
  </si>
  <si>
    <t>58381004</t>
  </si>
  <si>
    <t>kostka dlažební mozaika žula 4/6 tř 1</t>
  </si>
  <si>
    <t>-387002363</t>
  </si>
  <si>
    <t>33*1,01</t>
  </si>
  <si>
    <t>31</t>
  </si>
  <si>
    <t>596211112</t>
  </si>
  <si>
    <t>Kladení zámkové dlažby komunikací pro pěší tl 60 mm skupiny A pl do 300 m2</t>
  </si>
  <si>
    <t>-1755476420</t>
  </si>
  <si>
    <t>"chodník-betonová dlažba" 495+13</t>
  </si>
  <si>
    <t>32</t>
  </si>
  <si>
    <t>59245016</t>
  </si>
  <si>
    <t>dlažba tvar čtverec betonová 100x100x60mm přírodní</t>
  </si>
  <si>
    <t>1715133826</t>
  </si>
  <si>
    <t>495*0,333*1,01</t>
  </si>
  <si>
    <t>33</t>
  </si>
  <si>
    <t>59245018</t>
  </si>
  <si>
    <t>dlažba tvar obdélník betonová 200x100x60mm přírodní</t>
  </si>
  <si>
    <t>-637146614</t>
  </si>
  <si>
    <t>495*0,667*1,01</t>
  </si>
  <si>
    <t>34</t>
  </si>
  <si>
    <t>59245006</t>
  </si>
  <si>
    <t>dlažba tvar obdélník betonová pro nevidomé 200x100x60mm bílá</t>
  </si>
  <si>
    <t>-679863181</t>
  </si>
  <si>
    <t>13*1,01</t>
  </si>
  <si>
    <t>35</t>
  </si>
  <si>
    <t>596212212</t>
  </si>
  <si>
    <t>Kladení zámkové dlažby pozemních komunikací tl 80 mm skupiny A pl do 300 m2</t>
  </si>
  <si>
    <t>229616618</t>
  </si>
  <si>
    <t>"sjezdy" 270+34</t>
  </si>
  <si>
    <t>36</t>
  </si>
  <si>
    <t>59245005</t>
  </si>
  <si>
    <t>dlažba tvar obdélník betonová 200x100x80mm černá</t>
  </si>
  <si>
    <t>-1000210120</t>
  </si>
  <si>
    <t>270*1,01</t>
  </si>
  <si>
    <t>37</t>
  </si>
  <si>
    <t>59245226</t>
  </si>
  <si>
    <t>dlažba tvar obdélník betonová pro nevidomé 200x100x80mm bílá</t>
  </si>
  <si>
    <t>1440380784</t>
  </si>
  <si>
    <t>34*1,01</t>
  </si>
  <si>
    <t>Trubní vedení</t>
  </si>
  <si>
    <t>38</t>
  </si>
  <si>
    <t>899231111</t>
  </si>
  <si>
    <t>Výšková úprava uličního vstupu nebo vpusti do 200 mm zvýšením mříže</t>
  </si>
  <si>
    <t>1990040916</t>
  </si>
  <si>
    <t>Ostatní konstrukce a práce-bourání</t>
  </si>
  <si>
    <t>39</t>
  </si>
  <si>
    <t>914111999</t>
  </si>
  <si>
    <t xml:space="preserve">Přemístění svislé dopravní značky do velikosti 1 m2 objímkami vč. sloupku </t>
  </si>
  <si>
    <t>-1722839227</t>
  </si>
  <si>
    <t>40</t>
  </si>
  <si>
    <t>915111122</t>
  </si>
  <si>
    <t>Vodorovné dopravní značení dělící čáry přerušované š 125 mm retroreflexní bílá barva</t>
  </si>
  <si>
    <t>-1088556996</t>
  </si>
  <si>
    <t>41</t>
  </si>
  <si>
    <t>915491211</t>
  </si>
  <si>
    <t>Osazení vodícího proužku z betonových desek do betonového lože tl do 100 mm š proužku 250 mm</t>
  </si>
  <si>
    <t>-1332277090</t>
  </si>
  <si>
    <t>42</t>
  </si>
  <si>
    <t>59218001</t>
  </si>
  <si>
    <t>krajník betonový silniční 500x250x80mm barva bílá</t>
  </si>
  <si>
    <t>-1139253136</t>
  </si>
  <si>
    <t>306*1,01</t>
  </si>
  <si>
    <t>43</t>
  </si>
  <si>
    <t>915499211</t>
  </si>
  <si>
    <t>Příplatek ZKD 10 mm přes 100 mm tl lože u osazení vodícího proužku š 250 mm</t>
  </si>
  <si>
    <t>-971516878</t>
  </si>
  <si>
    <t>44</t>
  </si>
  <si>
    <t>916231213</t>
  </si>
  <si>
    <t>Osazení chodníkového obrubníku betonového stojatého s boční opěrou do lože z betonu prostého</t>
  </si>
  <si>
    <t>-1690244401</t>
  </si>
  <si>
    <t>45</t>
  </si>
  <si>
    <t>59217017</t>
  </si>
  <si>
    <t>obrubník betonový chodníkový 1000x100x250mm</t>
  </si>
  <si>
    <t>1898469903</t>
  </si>
  <si>
    <t>287*1,01</t>
  </si>
  <si>
    <t>46</t>
  </si>
  <si>
    <t>916241113</t>
  </si>
  <si>
    <t>Osazení obrubníku kamenného ležatého s boční opěrou do lože z betonu prostého</t>
  </si>
  <si>
    <t>-739501312</t>
  </si>
  <si>
    <t>47</t>
  </si>
  <si>
    <t>919122132</t>
  </si>
  <si>
    <t>Těsnění spár zálivkou za tepla pro komůrky š 20 mm hl 40 mm s těsnicím profilem</t>
  </si>
  <si>
    <t>-111133332</t>
  </si>
  <si>
    <t>48</t>
  </si>
  <si>
    <t>919735113</t>
  </si>
  <si>
    <t>Řezání stávajícího živičného krytu hl do 150 mm</t>
  </si>
  <si>
    <t>-241925170</t>
  </si>
  <si>
    <t>49</t>
  </si>
  <si>
    <t>979024443</t>
  </si>
  <si>
    <t>Očištění vybouraných obrubníků a krajníků silničních</t>
  </si>
  <si>
    <t>-65055993</t>
  </si>
  <si>
    <t>50</t>
  </si>
  <si>
    <t>990951101</t>
  </si>
  <si>
    <t>Izolace proti zemní vlhkosti š. 0,5 m - nopová fólie vč. ukončovací lišty</t>
  </si>
  <si>
    <t>-1995290709</t>
  </si>
  <si>
    <t>51</t>
  </si>
  <si>
    <t>990954101</t>
  </si>
  <si>
    <t>Uložení kabelů (CETIN, ČEZ, popř. VO) do chrániček dle pokynů jejich správců - bude řešeno v rámci stavby dle skutečnosti</t>
  </si>
  <si>
    <t>-1182098825</t>
  </si>
  <si>
    <t>997</t>
  </si>
  <si>
    <t>Přesun sutě</t>
  </si>
  <si>
    <t>52</t>
  </si>
  <si>
    <t>997221551</t>
  </si>
  <si>
    <t>Vodorovná doprava suti ze sypkých materiálů do 1 km</t>
  </si>
  <si>
    <t>1528539498</t>
  </si>
  <si>
    <t>266,49+193,952</t>
  </si>
  <si>
    <t>53</t>
  </si>
  <si>
    <t>997221559</t>
  </si>
  <si>
    <t>Příplatek ZKD 1 km u vodorovné dopravy suti ze sypkých materiálů</t>
  </si>
  <si>
    <t>-496794364</t>
  </si>
  <si>
    <t>14*460,442</t>
  </si>
  <si>
    <t>54</t>
  </si>
  <si>
    <t>997221561</t>
  </si>
  <si>
    <t>Vodorovná doprava suti z kusových materiálů do 1 km</t>
  </si>
  <si>
    <t>-1756576744</t>
  </si>
  <si>
    <t>217,923+38,931+58,835</t>
  </si>
  <si>
    <t>55</t>
  </si>
  <si>
    <t>997221569</t>
  </si>
  <si>
    <t>Příplatek ZKD 1 km u vodorovné dopravy suti z kusových materiálů</t>
  </si>
  <si>
    <t>-1054626454</t>
  </si>
  <si>
    <t>14*315,689</t>
  </si>
  <si>
    <t>56</t>
  </si>
  <si>
    <t>997221571</t>
  </si>
  <si>
    <t>Vodorovná doprava vybouraných hmot do 1 km</t>
  </si>
  <si>
    <t>38508622</t>
  </si>
  <si>
    <t>"obruby požkozené-odvoz na deponii ul. K Raškovci-100m" 100*0,125</t>
  </si>
  <si>
    <t>"obruby použité-dovoz z deponie ul. K Raškovci-100m" 100*0,125</t>
  </si>
  <si>
    <t>57</t>
  </si>
  <si>
    <t>997221579</t>
  </si>
  <si>
    <t>Příplatek ZKD 1 km u vodorovné dopravy vybouraných hmot</t>
  </si>
  <si>
    <t>2117702044</t>
  </si>
  <si>
    <t>3*25</t>
  </si>
  <si>
    <t>58</t>
  </si>
  <si>
    <t>997221612</t>
  </si>
  <si>
    <t>Nakládání vybouraných hmot na dopravní prostředky pro vodorovnou dopravu</t>
  </si>
  <si>
    <t>1534499494</t>
  </si>
  <si>
    <t>59</t>
  </si>
  <si>
    <t>997221615</t>
  </si>
  <si>
    <t>Poplatek za uložení na skládce (skládkovné) stavebního odpadu betonového kód odpadu 17 01 01</t>
  </si>
  <si>
    <t>-1440535737</t>
  </si>
  <si>
    <t>217,923+58,835</t>
  </si>
  <si>
    <t>60</t>
  </si>
  <si>
    <t>997221645</t>
  </si>
  <si>
    <t>Poplatek za uložení na skládce (skládkovné) odpadu asfaltového bez dehtu kód odpadu 17 03 02</t>
  </si>
  <si>
    <t>-2048106353</t>
  </si>
  <si>
    <t>38,931</t>
  </si>
  <si>
    <t>61</t>
  </si>
  <si>
    <t>997221655</t>
  </si>
  <si>
    <t>28266390</t>
  </si>
  <si>
    <t>998</t>
  </si>
  <si>
    <t>Přesun hmot</t>
  </si>
  <si>
    <t>62</t>
  </si>
  <si>
    <t>998223011</t>
  </si>
  <si>
    <t>Přesun hmot pro pozemní komunikace s krytem dlážděným</t>
  </si>
  <si>
    <t>-848896519</t>
  </si>
  <si>
    <t>2 - veřejné osvětlení</t>
  </si>
  <si>
    <t xml:space="preserve"> 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</si>
  <si>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</si>
  <si>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</si>
  <si>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</si>
  <si>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</si>
  <si>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</si>
  <si>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</si>
  <si>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</si>
  <si>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</si>
  <si>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</si>
  <si>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</si>
  <si>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</si>
  <si>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</si>
  <si>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</si>
  <si>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171251201</t>
  </si>
  <si>
    <t>Uložení sypaniny na skládky nebo meziskládky</t>
  </si>
  <si>
    <t>Ostatní konstrukce a práce, bourání</t>
  </si>
  <si>
    <t>914111111</t>
  </si>
  <si>
    <t>Montáž svislé dopravní značky do velikosti 1 m2 objímkami na sloupek nebo konzolu</t>
  </si>
  <si>
    <t>966006211</t>
  </si>
  <si>
    <t>Odstranění svislých dopravních značek ze sloupů, sloupků nebo konzol</t>
  </si>
  <si>
    <t>997013601</t>
  </si>
  <si>
    <t>PSV</t>
  </si>
  <si>
    <t>Práce a dodávky PSV</t>
  </si>
  <si>
    <t>741</t>
  </si>
  <si>
    <t>Elektroinstalace - silnoproud</t>
  </si>
  <si>
    <t>741110053</t>
  </si>
  <si>
    <t>Montáž trubka plastová ohebná D přes 35 mm uložená volně</t>
  </si>
  <si>
    <t>34571065</t>
  </si>
  <si>
    <t>trubka elektroinstalační ohebná z PVC (ČSN) 2336</t>
  </si>
  <si>
    <t>741128022</t>
  </si>
  <si>
    <t>Příplatek k montáži kabelů za zatažení vodiče a kabelu do 2,00 kg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</si>
  <si>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</si>
  <si>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</si>
  <si>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</si>
  <si>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</si>
  <si>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</si>
  <si>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64</t>
  </si>
  <si>
    <t>210100001-D</t>
  </si>
  <si>
    <t>Demontáž - Ukončení vodičů v rozváděči nebo na přístroji včetně zapojení průřezu žíly do 2,5 mm2</t>
  </si>
  <si>
    <t>210100004-D</t>
  </si>
  <si>
    <t>Demontáž - Ukončení vodičů v rozváděči nebo na přístroji včetně zapojení průřezu žíly do 25 mm2</t>
  </si>
  <si>
    <t>210100101</t>
  </si>
  <si>
    <t>Ukončení vodičů na svorkovnici s otevřením a uzavřením krytu včetně zapojení průřezu žíly do 16 mm2</t>
  </si>
  <si>
    <t>210202013</t>
  </si>
  <si>
    <t>Montáž svítidlo výbojkové průmyslové nebo venkovní na výložník</t>
  </si>
  <si>
    <t>R5</t>
  </si>
  <si>
    <t>Bez dodávky svítidel, dodávka řešena v projektu EFEKT 3</t>
  </si>
  <si>
    <t>ks</t>
  </si>
  <si>
    <t>256</t>
  </si>
  <si>
    <t>210202013-D</t>
  </si>
  <si>
    <t>Demontáž svítidlo výbojkové průmyslové nebo venkovní na výložník</t>
  </si>
  <si>
    <t>210204011</t>
  </si>
  <si>
    <t>Montáž stožárů osvětlení ocelových samostatně stojících délky do 12 m</t>
  </si>
  <si>
    <t>R1</t>
  </si>
  <si>
    <t>Stožár např.GA 8-114/89/76</t>
  </si>
  <si>
    <t>R2</t>
  </si>
  <si>
    <t>Ochranná plastová manžeta OMP 114</t>
  </si>
  <si>
    <t>210204011-D</t>
  </si>
  <si>
    <t>Demontáž stožárů osvětlení ocelových samostatně stojících délky do 12 m</t>
  </si>
  <si>
    <t>210204103</t>
  </si>
  <si>
    <t>Montáž výložníků osvětlení jednoramenných sloupových hmotnosti do 35 kg</t>
  </si>
  <si>
    <t>R4</t>
  </si>
  <si>
    <t>Výložník např. GD 1 - 1000</t>
  </si>
  <si>
    <t>210204103-D</t>
  </si>
  <si>
    <t>Demontáž výložníků osvětlení jednoramenných sloupových hmotnosti do 35 kg</t>
  </si>
  <si>
    <t>210204121-D</t>
  </si>
  <si>
    <t>Demontáž patic stožárů osvětlení parkových litinových</t>
  </si>
  <si>
    <t>210204201</t>
  </si>
  <si>
    <t>Montáž elektrovýzbroje stožárů osvětlení 1 okruh</t>
  </si>
  <si>
    <t>R3</t>
  </si>
  <si>
    <t>Stožárová svorkovnice - elektrovýzbroj</t>
  </si>
  <si>
    <t>210204201-D</t>
  </si>
  <si>
    <t>Demontáž elektrovýzbroje stožárů osvětlení 1 okruh</t>
  </si>
  <si>
    <t>210220022</t>
  </si>
  <si>
    <t>Montáž uzemňovacího vedení vodičů FeZn pomocí svorek v zemi drátem do 10 mm ve městské zástavbě</t>
  </si>
  <si>
    <t>35441073</t>
  </si>
  <si>
    <t>drát D 10mm FeZn</t>
  </si>
  <si>
    <t>210220022-D</t>
  </si>
  <si>
    <t>Demontáž uzemňovacího vedení vodičů FeZn pomocí svorek v zemi drátem do 10 mm ve městské zástavbě</t>
  </si>
  <si>
    <t>210220301</t>
  </si>
  <si>
    <t>Montáž svorek hromosvodných se 2 šrouby</t>
  </si>
  <si>
    <t>35441895</t>
  </si>
  <si>
    <t>svorka připojovací k připojení kovových částí</t>
  </si>
  <si>
    <t>66</t>
  </si>
  <si>
    <t>35441885</t>
  </si>
  <si>
    <t>svorka spojovací pro lano D 8-10mm</t>
  </si>
  <si>
    <t>68</t>
  </si>
  <si>
    <t>210220301-D</t>
  </si>
  <si>
    <t>Demontáž svorek hromosvodných se 2 šrouby</t>
  </si>
  <si>
    <t>70</t>
  </si>
  <si>
    <t>210280001</t>
  </si>
  <si>
    <t>Zkoušky a prohlídky el rozvodů a zařízení celková prohlídka pro objem mtž prací do 100 000 Kč</t>
  </si>
  <si>
    <t>72</t>
  </si>
  <si>
    <t>210800411</t>
  </si>
  <si>
    <t>Montáž vodiče Cu izolovaný plný a laněný s PVC pláštěm do 1 kV žíla 0,15 až 16 mm2 zatažený (např. CY, CHAH-V)</t>
  </si>
  <si>
    <t>74</t>
  </si>
  <si>
    <t>34140826</t>
  </si>
  <si>
    <t>vodič silový s Cu jádrem 6mm2 (CY)</t>
  </si>
  <si>
    <t>76</t>
  </si>
  <si>
    <t>210812011</t>
  </si>
  <si>
    <t>Montáž kabel Cu plný kulatý do 1 kV 3x1,5 až 6 mm2 uložený volně nebo v liště (např. CYKY)</t>
  </si>
  <si>
    <t>78</t>
  </si>
  <si>
    <t>34111030</t>
  </si>
  <si>
    <t>kabel CYKY 3x1,5</t>
  </si>
  <si>
    <t>80</t>
  </si>
  <si>
    <t>210812011-D</t>
  </si>
  <si>
    <t>Demontáž kabel Cu plný kulatý do 1 kV 3x1,5 až 6 mm2 uložený volně nebo v liště (např. CYKY)</t>
  </si>
  <si>
    <t>82</t>
  </si>
  <si>
    <t>210812035</t>
  </si>
  <si>
    <t>Montáž kabel Cu plný kulatý do 1 kV 4x16 mm2 uložený volně nebo v liště (např. CYKY)</t>
  </si>
  <si>
    <t>84</t>
  </si>
  <si>
    <t>34111080</t>
  </si>
  <si>
    <t>kabel silový s Cu jádrem 1kV 4x16mm2 (CYKY)</t>
  </si>
  <si>
    <t>86</t>
  </si>
  <si>
    <t>210812035-D</t>
  </si>
  <si>
    <t>Demontáž kabel Cu plný kulatý do 1 kV 4x16 mm2 uložený volně nebo v liště (např. CYKY)</t>
  </si>
  <si>
    <t>88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</si>
  <si>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</si>
  <si>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</si>
  <si>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</si>
  <si>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</si>
  <si>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90</t>
  </si>
  <si>
    <t>R6</t>
  </si>
  <si>
    <t>HDPE 40/33 šedá - metroplitní síť Kolín</t>
  </si>
  <si>
    <t>92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</si>
  <si>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</si>
  <si>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</si>
  <si>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</si>
  <si>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</si>
  <si>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</si>
  <si>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94</t>
  </si>
  <si>
    <t>460010025</t>
  </si>
  <si>
    <t>Vytyčení trasy inženýrských sítí v zastavěném prostoru</t>
  </si>
  <si>
    <t>96</t>
  </si>
  <si>
    <t>460050003</t>
  </si>
  <si>
    <t>Hloubení nezapažených jam pro stožáry jednoduché délky do 8 m na rovině ručně v hornině tř 3</t>
  </si>
  <si>
    <t>98</t>
  </si>
  <si>
    <t>460071003</t>
  </si>
  <si>
    <t>Hloubení nezapažených jam strojně v hornině tř 3</t>
  </si>
  <si>
    <t>100</t>
  </si>
  <si>
    <t>460080012</t>
  </si>
  <si>
    <t>Základové konstrukce z monolitického betonu C 8/10 bez bednění</t>
  </si>
  <si>
    <t>102</t>
  </si>
  <si>
    <t>460080112</t>
  </si>
  <si>
    <t>Bourání základu betonového se záhozem jámy sypaninou</t>
  </si>
  <si>
    <t>104</t>
  </si>
  <si>
    <t>460080202</t>
  </si>
  <si>
    <t>Zřízení zabudovaného bednění základových konstrukcí</t>
  </si>
  <si>
    <t>106</t>
  </si>
  <si>
    <t>28611143</t>
  </si>
  <si>
    <t>trubka kanalizační PVC DN 315x1000mm SN4</t>
  </si>
  <si>
    <t>108</t>
  </si>
  <si>
    <t>460150163</t>
  </si>
  <si>
    <t>Hloubení kabelových zapažených i nezapažených rýh ručně š 35 cm, hl 80 cm, v hornině tř 3</t>
  </si>
  <si>
    <t>110</t>
  </si>
  <si>
    <t>460300001</t>
  </si>
  <si>
    <t>Zásyp jam nebo rýh strojně včetně zhutnění v zástavbě</t>
  </si>
  <si>
    <t>112</t>
  </si>
  <si>
    <t>460310103</t>
  </si>
  <si>
    <t>Řízený zemní protlak strojně v hornině tř 1 až 4 hloubky do 6 m vnějšího průměru do 110 mm</t>
  </si>
  <si>
    <t>114</t>
  </si>
  <si>
    <t>28611188</t>
  </si>
  <si>
    <t>trubka kanalizační PPKGEM 110x3,4x1000mm SN10</t>
  </si>
  <si>
    <t>116</t>
  </si>
  <si>
    <t>460421082</t>
  </si>
  <si>
    <t>Lože kabelů z písku nebo štěrkopísku tl 5 cm nad kabel, kryté plastovou folií, š lože do 50 cm</t>
  </si>
  <si>
    <t>118</t>
  </si>
  <si>
    <t>460490013</t>
  </si>
  <si>
    <t>Krytí kabelů výstražnou fólií šířky 34 cm</t>
  </si>
  <si>
    <t>120</t>
  </si>
  <si>
    <t>460510054</t>
  </si>
  <si>
    <t>Kabelové prostupy z trub plastových do rýhy bez obsypu, průměru do 10 cm</t>
  </si>
  <si>
    <t>122</t>
  </si>
  <si>
    <t>34571353</t>
  </si>
  <si>
    <t>trubka elektroinstalační ohebná dvouplášťová korugovaná (chránička) D 61/75mm, HDPE+LDPE</t>
  </si>
  <si>
    <t>124</t>
  </si>
  <si>
    <t>63</t>
  </si>
  <si>
    <t>460510055</t>
  </si>
  <si>
    <t>Kabelové prostupy z trub plastových do rýhy bez obsypu, průměru do 15 cm</t>
  </si>
  <si>
    <t>126</t>
  </si>
  <si>
    <t>34571355</t>
  </si>
  <si>
    <t>trubka elektroinstalační ohebná dvouplášťová korugovaná (chránička) D 94/110mm, HDPE+LDPE</t>
  </si>
  <si>
    <t>128</t>
  </si>
  <si>
    <t>65</t>
  </si>
  <si>
    <t>460560153</t>
  </si>
  <si>
    <t>Zásyp rýh ručně šířky 35 cm, hloubky 70 cm, z horniny třídy 3</t>
  </si>
  <si>
    <t>130</t>
  </si>
  <si>
    <t>460600023</t>
  </si>
  <si>
    <t>Vodorovné přemístění horniny jakékoliv třídy do 1000 m</t>
  </si>
  <si>
    <t>132</t>
  </si>
  <si>
    <t>67</t>
  </si>
  <si>
    <t>134</t>
  </si>
  <si>
    <t>460600031</t>
  </si>
  <si>
    <t>Příplatek k vodorovnému přemístění horniny za každých dalších 1000 m</t>
  </si>
  <si>
    <t>136</t>
  </si>
  <si>
    <t>69</t>
  </si>
  <si>
    <t>138</t>
  </si>
  <si>
    <t>460600061</t>
  </si>
  <si>
    <t>Odvoz suti a vybouraných hmot do 1 km</t>
  </si>
  <si>
    <t>140</t>
  </si>
  <si>
    <t>71</t>
  </si>
  <si>
    <t>460600071</t>
  </si>
  <si>
    <t>Příplatek k odvozu suti a vybouraných hmot za každý další 1 km</t>
  </si>
  <si>
    <t>142</t>
  </si>
  <si>
    <t>460680202</t>
  </si>
  <si>
    <t>Vybourání otvorů ve zdivu betonovém plochy do 0,02 m2, tloušťky do 30 cm</t>
  </si>
  <si>
    <t>144</t>
  </si>
  <si>
    <t>HZS</t>
  </si>
  <si>
    <t>Hodinové zúčtovací sazby</t>
  </si>
  <si>
    <t>73</t>
  </si>
  <si>
    <t>HZS2222</t>
  </si>
  <si>
    <t>Hodinová zúčtovací sazba elektrikář odborný</t>
  </si>
  <si>
    <t>hod</t>
  </si>
  <si>
    <t>262144</t>
  </si>
  <si>
    <t>146</t>
  </si>
  <si>
    <t>HZS4122</t>
  </si>
  <si>
    <t>Hodinová zúčtovací sazba obsluha strojů speciálních - montážní plošina</t>
  </si>
  <si>
    <t>148</t>
  </si>
  <si>
    <t>VRN</t>
  </si>
  <si>
    <t>Vedlejší rozpočtové náklady</t>
  </si>
  <si>
    <t>VRN1</t>
  </si>
  <si>
    <t>Průzkumné, geodetické a projektové práce</t>
  </si>
  <si>
    <t>75</t>
  </si>
  <si>
    <t>011314000</t>
  </si>
  <si>
    <t>Archeologický dohled</t>
  </si>
  <si>
    <t>kpl</t>
  </si>
  <si>
    <t>150</t>
  </si>
  <si>
    <t>012002000</t>
  </si>
  <si>
    <t>Geodetické práce</t>
  </si>
  <si>
    <t>152</t>
  </si>
  <si>
    <t>VRN3</t>
  </si>
  <si>
    <t>Zařízení staveniště</t>
  </si>
  <si>
    <t>77</t>
  </si>
  <si>
    <t>034002000</t>
  </si>
  <si>
    <t>Zabezpečení staveniště - DIO</t>
  </si>
  <si>
    <t>154</t>
  </si>
  <si>
    <t>VRN4</t>
  </si>
  <si>
    <t>Inženýrská činnost</t>
  </si>
  <si>
    <t>041403000</t>
  </si>
  <si>
    <t>Koordinátor BOZP na staveništi</t>
  </si>
  <si>
    <t>156</t>
  </si>
  <si>
    <t>79</t>
  </si>
  <si>
    <t>044002000</t>
  </si>
  <si>
    <t>Revize</t>
  </si>
  <si>
    <t>158</t>
  </si>
  <si>
    <t>045002000</t>
  </si>
  <si>
    <t>Kompletační a koordinační činnost</t>
  </si>
  <si>
    <t>160</t>
  </si>
  <si>
    <t>81</t>
  </si>
  <si>
    <t>045303000</t>
  </si>
  <si>
    <t>Koordinační činnost</t>
  </si>
  <si>
    <t>162</t>
  </si>
  <si>
    <t>049103000</t>
  </si>
  <si>
    <t>Náklady vzniklé v souvislosti s realizací stavby</t>
  </si>
  <si>
    <t>164</t>
  </si>
  <si>
    <t>83</t>
  </si>
  <si>
    <t>049303000</t>
  </si>
  <si>
    <t>Náklady vzniklé v souvislosti s předáním stavby - DSPS dokumentace skutečného provedení</t>
  </si>
  <si>
    <t>166</t>
  </si>
  <si>
    <t>VRN7</t>
  </si>
  <si>
    <t>Provozní vlivy</t>
  </si>
  <si>
    <t>075603000</t>
  </si>
  <si>
    <t>Jiná ochranná pásma - vytyčení sítí</t>
  </si>
  <si>
    <t>168</t>
  </si>
  <si>
    <t>3 - ostatní a vedlejší náklady</t>
  </si>
  <si>
    <t xml:space="preserve">    OST - VRN</t>
  </si>
  <si>
    <t>OST</t>
  </si>
  <si>
    <t>99911</t>
  </si>
  <si>
    <t>Vytyčení inženýrských sítí</t>
  </si>
  <si>
    <t>512</t>
  </si>
  <si>
    <t>1390171296</t>
  </si>
  <si>
    <t>99921</t>
  </si>
  <si>
    <t>Přechodné dopravní opatření - DIO během výstavby vč. projednání na PČR</t>
  </si>
  <si>
    <t>-1429979785</t>
  </si>
  <si>
    <t>99931</t>
  </si>
  <si>
    <t>745022821</t>
  </si>
  <si>
    <t>99941</t>
  </si>
  <si>
    <t>Geodetické práce - před zahájením stavby</t>
  </si>
  <si>
    <t>1452946631</t>
  </si>
  <si>
    <t>99942</t>
  </si>
  <si>
    <t>Geodetické práce - v průběhu stavby</t>
  </si>
  <si>
    <t>-172733432</t>
  </si>
  <si>
    <t>99943</t>
  </si>
  <si>
    <t>Geodetické práce - po dokončení - geodetická dokumentace skutečného provedení, geodetické zaměření</t>
  </si>
  <si>
    <t>260630561</t>
  </si>
  <si>
    <t>99951</t>
  </si>
  <si>
    <t>Zkoušky hutnění pláně</t>
  </si>
  <si>
    <t>1410721461</t>
  </si>
  <si>
    <t>99961</t>
  </si>
  <si>
    <t>Zajištění všech zkoušek a dokladů k řádnému předání stavby</t>
  </si>
  <si>
    <t>1527798574</t>
  </si>
  <si>
    <t>99963</t>
  </si>
  <si>
    <t>Poplatky za dočasné zábory ploch, správní poplatky atd</t>
  </si>
  <si>
    <t>1440723005</t>
  </si>
  <si>
    <t>99981</t>
  </si>
  <si>
    <t>Dokumentace skutečného provedení díla</t>
  </si>
  <si>
    <t>2124813639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</si>
</sst>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4"/>
      <c r="BS13" s="16" t="s">
        <v>6</v>
      </c>
    </row>
    <row r="14" spans="1:74" ht="12.75">
      <c r="B14" s="20"/>
      <c r="C14" s="21"/>
      <c r="D14" s="21"/>
      <c r="E14" s="249" t="s">
        <v>29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36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37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38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8" t="s">
        <v>47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MUKOLIN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Stavební úpravy chodníků v ul. V Břízách, Kolín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Kolín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12. 4. 2021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Kolín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5" t="str">
        <f>IF(E17="","",E17)</f>
        <v>Ing. Ondřej Pavelka</v>
      </c>
      <c r="AN89" s="266"/>
      <c r="AO89" s="266"/>
      <c r="AP89" s="266"/>
      <c r="AQ89" s="35"/>
      <c r="AR89" s="38"/>
      <c r="AS89" s="267" t="s">
        <v>55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5" t="str">
        <f>IF(E20="","",E20)</f>
        <v>Ing. Ondřej Pavelka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56</v>
      </c>
      <c r="D92" s="274"/>
      <c r="E92" s="274"/>
      <c r="F92" s="274"/>
      <c r="G92" s="274"/>
      <c r="H92" s="72"/>
      <c r="I92" s="275" t="s">
        <v>57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58</v>
      </c>
      <c r="AH92" s="274"/>
      <c r="AI92" s="274"/>
      <c r="AJ92" s="274"/>
      <c r="AK92" s="274"/>
      <c r="AL92" s="274"/>
      <c r="AM92" s="274"/>
      <c r="AN92" s="275" t="s">
        <v>59</v>
      </c>
      <c r="AO92" s="274"/>
      <c r="AP92" s="277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ROUND(SUM(AG95:AG97),2)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A95" s="92" t="s">
        <v>79</v>
      </c>
      <c r="B95" s="93"/>
      <c r="C95" s="94"/>
      <c r="D95" s="280" t="s">
        <v>80</v>
      </c>
      <c r="E95" s="280"/>
      <c r="F95" s="280"/>
      <c r="G95" s="280"/>
      <c r="H95" s="280"/>
      <c r="I95" s="95"/>
      <c r="J95" s="280" t="s">
        <v>81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'1 - zpevněné plochy'!J30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82</v>
      </c>
      <c r="AR95" s="97"/>
      <c r="AS95" s="98">
        <v>0</v>
      </c>
      <c r="AT95" s="99">
        <f>ROUND(SUM(AV95:AW95),2)</f>
        <v>0</v>
      </c>
      <c r="AU95" s="100">
        <f>'1 - zpevněné plochy'!P123</f>
        <v>0</v>
      </c>
      <c r="AV95" s="99">
        <f>'1 - zpevněné plochy'!J33</f>
        <v>0</v>
      </c>
      <c r="AW95" s="99">
        <f>'1 - zpevněné plochy'!J34</f>
        <v>0</v>
      </c>
      <c r="AX95" s="99">
        <f>'1 - zpevněné plochy'!J35</f>
        <v>0</v>
      </c>
      <c r="AY95" s="99">
        <f>'1 - zpevněné plochy'!J36</f>
        <v>0</v>
      </c>
      <c r="AZ95" s="99">
        <f>'1 - zpevněné plochy'!F33</f>
        <v>0</v>
      </c>
      <c r="BA95" s="99">
        <f>'1 - zpevněné plochy'!F34</f>
        <v>0</v>
      </c>
      <c r="BB95" s="99">
        <f>'1 - zpevněné plochy'!F35</f>
        <v>0</v>
      </c>
      <c r="BC95" s="99">
        <f>'1 - zpevněné plochy'!F36</f>
        <v>0</v>
      </c>
      <c r="BD95" s="101">
        <f>'1 - zpevněné plochy'!F37</f>
        <v>0</v>
      </c>
      <c r="BT95" s="102" t="s">
        <v>80</v>
      </c>
      <c r="BV95" s="102" t="s">
        <v>77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16.5" customHeight="1">
      <c r="A96" s="92" t="s">
        <v>79</v>
      </c>
      <c r="B96" s="93"/>
      <c r="C96" s="94"/>
      <c r="D96" s="280" t="s">
        <v>84</v>
      </c>
      <c r="E96" s="280"/>
      <c r="F96" s="280"/>
      <c r="G96" s="280"/>
      <c r="H96" s="280"/>
      <c r="I96" s="95"/>
      <c r="J96" s="280" t="s">
        <v>85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'2 - veřejné osvětlení'!J30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82</v>
      </c>
      <c r="AR96" s="97"/>
      <c r="AS96" s="98">
        <v>0</v>
      </c>
      <c r="AT96" s="99">
        <f>ROUND(SUM(AV96:AW96),2)</f>
        <v>0</v>
      </c>
      <c r="AU96" s="100">
        <f>'2 - veřejné osvětlení'!P132</f>
        <v>0</v>
      </c>
      <c r="AV96" s="99">
        <f>'2 - veřejné osvětlení'!J33</f>
        <v>0</v>
      </c>
      <c r="AW96" s="99">
        <f>'2 - veřejné osvětlení'!J34</f>
        <v>0</v>
      </c>
      <c r="AX96" s="99">
        <f>'2 - veřejné osvětlení'!J35</f>
        <v>0</v>
      </c>
      <c r="AY96" s="99">
        <f>'2 - veřejné osvětlení'!J36</f>
        <v>0</v>
      </c>
      <c r="AZ96" s="99">
        <f>'2 - veřejné osvětlení'!F33</f>
        <v>0</v>
      </c>
      <c r="BA96" s="99">
        <f>'2 - veřejné osvětlení'!F34</f>
        <v>0</v>
      </c>
      <c r="BB96" s="99">
        <f>'2 - veřejné osvětlení'!F35</f>
        <v>0</v>
      </c>
      <c r="BC96" s="99">
        <f>'2 - veřejné osvětlení'!F36</f>
        <v>0</v>
      </c>
      <c r="BD96" s="101">
        <f>'2 - veřejné osvětlení'!F37</f>
        <v>0</v>
      </c>
      <c r="BT96" s="102" t="s">
        <v>80</v>
      </c>
      <c r="BV96" s="102" t="s">
        <v>77</v>
      </c>
      <c r="BW96" s="102" t="s">
        <v>86</v>
      </c>
      <c r="BX96" s="102" t="s">
        <v>5</v>
      </c>
      <c r="CL96" s="102" t="s">
        <v>1</v>
      </c>
      <c r="CM96" s="102" t="s">
        <v>84</v>
      </c>
    </row>
    <row r="97" spans="1:91" s="7" customFormat="1" ht="16.5" customHeight="1">
      <c r="A97" s="92" t="s">
        <v>79</v>
      </c>
      <c r="B97" s="93"/>
      <c r="C97" s="94"/>
      <c r="D97" s="280" t="s">
        <v>87</v>
      </c>
      <c r="E97" s="280"/>
      <c r="F97" s="280"/>
      <c r="G97" s="280"/>
      <c r="H97" s="280"/>
      <c r="I97" s="95"/>
      <c r="J97" s="280" t="s">
        <v>88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'3 - ostatní a vedlejší ná...'!J30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6" t="s">
        <v>82</v>
      </c>
      <c r="AR97" s="97"/>
      <c r="AS97" s="103">
        <v>0</v>
      </c>
      <c r="AT97" s="104">
        <f>ROUND(SUM(AV97:AW97),2)</f>
        <v>0</v>
      </c>
      <c r="AU97" s="105">
        <f>'3 - ostatní a vedlejší ná...'!P118</f>
        <v>0</v>
      </c>
      <c r="AV97" s="104">
        <f>'3 - ostatní a vedlejší ná...'!J33</f>
        <v>0</v>
      </c>
      <c r="AW97" s="104">
        <f>'3 - ostatní a vedlejší ná...'!J34</f>
        <v>0</v>
      </c>
      <c r="AX97" s="104">
        <f>'3 - ostatní a vedlejší ná...'!J35</f>
        <v>0</v>
      </c>
      <c r="AY97" s="104">
        <f>'3 - ostatní a vedlejší ná...'!J36</f>
        <v>0</v>
      </c>
      <c r="AZ97" s="104">
        <f>'3 - ostatní a vedlejší ná...'!F33</f>
        <v>0</v>
      </c>
      <c r="BA97" s="104">
        <f>'3 - ostatní a vedlejší ná...'!F34</f>
        <v>0</v>
      </c>
      <c r="BB97" s="104">
        <f>'3 - ostatní a vedlejší ná...'!F35</f>
        <v>0</v>
      </c>
      <c r="BC97" s="104">
        <f>'3 - ostatní a vedlejší ná...'!F36</f>
        <v>0</v>
      </c>
      <c r="BD97" s="106">
        <f>'3 - ostatní a vedlejší ná...'!F37</f>
        <v>0</v>
      </c>
      <c r="BT97" s="102" t="s">
        <v>80</v>
      </c>
      <c r="BV97" s="102" t="s">
        <v>77</v>
      </c>
      <c r="BW97" s="102" t="s">
        <v>89</v>
      </c>
      <c r="BX97" s="102" t="s">
        <v>5</v>
      </c>
      <c r="CL97" s="102" t="s">
        <v>1</v>
      </c>
      <c r="CM97" s="102" t="s">
        <v>84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UQzC6vfK/pNTff4VFIxcNL/xhbFSs51rJV+UFMpexhz0kNNjrcxs4Kr+vnlTlrndGP6KcwBdjqBk1T/ikqNgsQ==" saltValue="TgqY3fy2H6ORbuGBjBYH84zBtPu2jeBaZ4AwyPo8kNh+8RixUpCn4WvZ0xi2a8SI4GylvkAyoCxeOEM5nxAQy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zpevněné plochy'!C2" display="/"/>
    <hyperlink ref="A96" location="'2 - veřejné osvětlení'!C2" display="/"/>
    <hyperlink ref="A97" location="'3 - ostatní a vedlejš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Stavební úpravy chodníků v ul. V Břízách, Kolín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92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12. 4. 2021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26</v>
      </c>
      <c r="F15" s="33"/>
      <c r="G15" s="33"/>
      <c r="H15" s="33"/>
      <c r="I15" s="111" t="s">
        <v>27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31</v>
      </c>
      <c r="F21" s="33"/>
      <c r="G21" s="33"/>
      <c r="H21" s="33"/>
      <c r="I21" s="111" t="s">
        <v>27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31</v>
      </c>
      <c r="F24" s="33"/>
      <c r="G24" s="33"/>
      <c r="H24" s="33"/>
      <c r="I24" s="111" t="s">
        <v>27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ROUND((SUM(BE123:BE241)),  2)</f>
        <v>0</v>
      </c>
      <c r="G33" s="33"/>
      <c r="H33" s="33"/>
      <c r="I33" s="123">
        <v>0.21</v>
      </c>
      <c r="J33" s="122">
        <f>ROUND(((SUM(BE123:BE241))*I33),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ROUND((SUM(BF123:BF241)),  2)</f>
        <v>0</v>
      </c>
      <c r="G34" s="33"/>
      <c r="H34" s="33"/>
      <c r="I34" s="123">
        <v>0.15</v>
      </c>
      <c r="J34" s="122">
        <f>ROUND(((SUM(BF123:BF241))*I34),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ROUND((SUM(BG123:BG241)),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ROUND((SUM(BH123:BH241)),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ROUND((SUM(BI123:BI241)),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Stavební úpravy chodníků v ul. V Břízách, Kolín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1 - zpevněné plochy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Kolín</v>
      </c>
      <c r="G89" s="35"/>
      <c r="H89" s="35"/>
      <c r="I89" s="28" t="s">
        <v>22</v>
      </c>
      <c r="J89" s="65" t="str">
        <f>IF(J12="","",J12)</f>
        <v>12. 4. 2021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Město Kolín</v>
      </c>
      <c r="G91" s="35"/>
      <c r="H91" s="35"/>
      <c r="I91" s="28" t="s">
        <v>30</v>
      </c>
      <c r="J91" s="31" t="str">
        <f>E21</f>
        <v>Ing. Ondřej Pavelka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Ing. Ondřej Pavelka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94</v>
      </c>
      <c r="D94" s="143"/>
      <c r="E94" s="143"/>
      <c r="F94" s="143"/>
      <c r="G94" s="143"/>
      <c r="H94" s="143"/>
      <c r="I94" s="143"/>
      <c r="J94" s="144" t="s">
        <v>95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96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46"/>
      <c r="C97" s="147"/>
      <c r="D97" s="148" t="s">
        <v>98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99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100</v>
      </c>
      <c r="E99" s="155"/>
      <c r="F99" s="155"/>
      <c r="G99" s="155"/>
      <c r="H99" s="155"/>
      <c r="I99" s="155"/>
      <c r="J99" s="156">
        <f>J159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101</v>
      </c>
      <c r="E100" s="155"/>
      <c r="F100" s="155"/>
      <c r="G100" s="155"/>
      <c r="H100" s="155"/>
      <c r="I100" s="155"/>
      <c r="J100" s="156">
        <f>J199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102</v>
      </c>
      <c r="E101" s="155"/>
      <c r="F101" s="155"/>
      <c r="G101" s="155"/>
      <c r="H101" s="155"/>
      <c r="I101" s="155"/>
      <c r="J101" s="156">
        <f>J201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103</v>
      </c>
      <c r="E102" s="155"/>
      <c r="F102" s="155"/>
      <c r="G102" s="155"/>
      <c r="H102" s="155"/>
      <c r="I102" s="155"/>
      <c r="J102" s="156">
        <f>J217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104</v>
      </c>
      <c r="E103" s="155"/>
      <c r="F103" s="155"/>
      <c r="G103" s="155"/>
      <c r="H103" s="155"/>
      <c r="I103" s="155"/>
      <c r="J103" s="156">
        <f>J240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105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1" t="str">
        <f>E7</f>
        <v>Stavební úpravy chodníků v ul. V Břízách, Kolín</v>
      </c>
      <c r="F113" s="292"/>
      <c r="G113" s="292"/>
      <c r="H113" s="292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91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62" t="str">
        <f>E9</f>
        <v>1 - zpevněné plochy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Kolín</v>
      </c>
      <c r="G117" s="35"/>
      <c r="H117" s="35"/>
      <c r="I117" s="28" t="s">
        <v>22</v>
      </c>
      <c r="J117" s="65" t="str">
        <f>IF(J12="","",J12)</f>
        <v>12. 4. 2021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>Město Kolín</v>
      </c>
      <c r="G119" s="35"/>
      <c r="H119" s="35"/>
      <c r="I119" s="28" t="s">
        <v>30</v>
      </c>
      <c r="J119" s="31" t="str">
        <f>E21</f>
        <v>Ing. Ondřej Pavelka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33</v>
      </c>
      <c r="J120" s="31" t="str">
        <f>E24</f>
        <v>Ing. Ondřej Pavelka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106</v>
      </c>
      <c r="D122" s="161" t="s">
        <v>60</v>
      </c>
      <c r="E122" s="161" t="s">
        <v>56</v>
      </c>
      <c r="F122" s="161" t="s">
        <v>57</v>
      </c>
      <c r="G122" s="161" t="s">
        <v>107</v>
      </c>
      <c r="H122" s="161" t="s">
        <v>108</v>
      </c>
      <c r="I122" s="161" t="s">
        <v>109</v>
      </c>
      <c r="J122" s="162" t="s">
        <v>95</v>
      </c>
      <c r="K122" s="163" t="s">
        <v>110</v>
      </c>
      <c r="L122" s="164"/>
      <c r="M122" s="74" t="s">
        <v>1</v>
      </c>
      <c r="N122" s="75" t="s">
        <v>39</v>
      </c>
      <c r="O122" s="75" t="s">
        <v>111</v>
      </c>
      <c r="P122" s="75" t="s">
        <v>112</v>
      </c>
      <c r="Q122" s="75" t="s">
        <v>113</v>
      </c>
      <c r="R122" s="75" t="s">
        <v>114</v>
      </c>
      <c r="S122" s="75" t="s">
        <v>115</v>
      </c>
      <c r="T122" s="76" t="s">
        <v>116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117</v>
      </c>
      <c r="D123" s="35"/>
      <c r="E123" s="35"/>
      <c r="F123" s="35"/>
      <c r="G123" s="35"/>
      <c r="H123" s="35"/>
      <c r="I123" s="35"/>
      <c r="J123" s="165">
        <f>BK123</f>
        <v>0</v>
      </c>
      <c r="K123" s="35"/>
      <c r="L123" s="38"/>
      <c r="M123" s="77"/>
      <c r="N123" s="166"/>
      <c r="O123" s="78"/>
      <c r="P123" s="167">
        <f>P124</f>
        <v>0</v>
      </c>
      <c r="Q123" s="78"/>
      <c r="R123" s="167">
        <f>R124</f>
        <v>216.52004640000001</v>
      </c>
      <c r="S123" s="78"/>
      <c r="T123" s="168">
        <f>T124</f>
        <v>878.21159999999998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74</v>
      </c>
      <c r="AU123" s="16" t="s">
        <v>97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74</v>
      </c>
      <c r="E124" s="173" t="s">
        <v>118</v>
      </c>
      <c r="F124" s="173" t="s">
        <v>119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P125+P159+P199+P201+P217+P240</f>
        <v>0</v>
      </c>
      <c r="Q124" s="178"/>
      <c r="R124" s="179">
        <f>R125+R159+R199+R201+R217+R240</f>
        <v>216.52004640000001</v>
      </c>
      <c r="S124" s="178"/>
      <c r="T124" s="180">
        <f>T125+T159+T199+T201+T217+T240</f>
        <v>878.21159999999998</v>
      </c>
      <c r="AR124" s="181" t="s">
        <v>80</v>
      </c>
      <c r="AT124" s="182" t="s">
        <v>74</v>
      </c>
      <c r="AU124" s="182" t="s">
        <v>75</v>
      </c>
      <c r="AY124" s="181" t="s">
        <v>120</v>
      </c>
      <c r="BK124" s="183">
        <f>BK125+BK159+BK199+BK201+BK217+BK240</f>
        <v>0</v>
      </c>
    </row>
    <row r="125" spans="1:65" s="12" customFormat="1" ht="22.9" customHeight="1">
      <c r="B125" s="170"/>
      <c r="C125" s="171"/>
      <c r="D125" s="172" t="s">
        <v>74</v>
      </c>
      <c r="E125" s="184" t="s">
        <v>80</v>
      </c>
      <c r="F125" s="184" t="s">
        <v>121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SUM(P126:P158)</f>
        <v>0</v>
      </c>
      <c r="Q125" s="178"/>
      <c r="R125" s="179">
        <f>SUM(R126:R158)</f>
        <v>1.6750000000000001E-2</v>
      </c>
      <c r="S125" s="178"/>
      <c r="T125" s="180">
        <f>SUM(T126:T158)</f>
        <v>878.21159999999998</v>
      </c>
      <c r="AR125" s="181" t="s">
        <v>80</v>
      </c>
      <c r="AT125" s="182" t="s">
        <v>74</v>
      </c>
      <c r="AU125" s="182" t="s">
        <v>80</v>
      </c>
      <c r="AY125" s="181" t="s">
        <v>120</v>
      </c>
      <c r="BK125" s="183">
        <f>SUM(BK126:BK158)</f>
        <v>0</v>
      </c>
    </row>
    <row r="126" spans="1:65" s="2" customFormat="1" ht="21.75" customHeight="1">
      <c r="A126" s="33"/>
      <c r="B126" s="34"/>
      <c r="C126" s="186" t="s">
        <v>80</v>
      </c>
      <c r="D126" s="186" t="s">
        <v>122</v>
      </c>
      <c r="E126" s="187" t="s">
        <v>123</v>
      </c>
      <c r="F126" s="188" t="s">
        <v>124</v>
      </c>
      <c r="G126" s="189" t="s">
        <v>125</v>
      </c>
      <c r="H126" s="190">
        <v>335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40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126</v>
      </c>
      <c r="AT126" s="198" t="s">
        <v>122</v>
      </c>
      <c r="AU126" s="198" t="s">
        <v>84</v>
      </c>
      <c r="AY126" s="16" t="s">
        <v>120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80</v>
      </c>
      <c r="BK126" s="199">
        <f>ROUND(I126*H126,2)</f>
        <v>0</v>
      </c>
      <c r="BL126" s="16" t="s">
        <v>126</v>
      </c>
      <c r="BM126" s="198" t="s">
        <v>127</v>
      </c>
    </row>
    <row r="127" spans="1:65" s="2" customFormat="1" ht="33" customHeight="1">
      <c r="A127" s="33"/>
      <c r="B127" s="34"/>
      <c r="C127" s="186" t="s">
        <v>84</v>
      </c>
      <c r="D127" s="186" t="s">
        <v>122</v>
      </c>
      <c r="E127" s="187" t="s">
        <v>128</v>
      </c>
      <c r="F127" s="188" t="s">
        <v>129</v>
      </c>
      <c r="G127" s="189" t="s">
        <v>125</v>
      </c>
      <c r="H127" s="190">
        <v>854.6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40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0.255</v>
      </c>
      <c r="T127" s="197">
        <f>S127*H127</f>
        <v>217.923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126</v>
      </c>
      <c r="AT127" s="198" t="s">
        <v>122</v>
      </c>
      <c r="AU127" s="198" t="s">
        <v>84</v>
      </c>
      <c r="AY127" s="16" t="s">
        <v>120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126</v>
      </c>
      <c r="BM127" s="198" t="s">
        <v>130</v>
      </c>
    </row>
    <row r="128" spans="1:65" s="13" customFormat="1" ht="11.25">
      <c r="B128" s="200"/>
      <c r="C128" s="201"/>
      <c r="D128" s="202" t="s">
        <v>131</v>
      </c>
      <c r="E128" s="203" t="s">
        <v>1</v>
      </c>
      <c r="F128" s="204" t="s">
        <v>132</v>
      </c>
      <c r="G128" s="201"/>
      <c r="H128" s="205">
        <v>854.6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131</v>
      </c>
      <c r="AU128" s="211" t="s">
        <v>84</v>
      </c>
      <c r="AV128" s="13" t="s">
        <v>84</v>
      </c>
      <c r="AW128" s="13" t="s">
        <v>32</v>
      </c>
      <c r="AX128" s="13" t="s">
        <v>80</v>
      </c>
      <c r="AY128" s="211" t="s">
        <v>120</v>
      </c>
    </row>
    <row r="129" spans="1:65" s="2" customFormat="1" ht="21.75" customHeight="1">
      <c r="A129" s="33"/>
      <c r="B129" s="34"/>
      <c r="C129" s="186" t="s">
        <v>87</v>
      </c>
      <c r="D129" s="186" t="s">
        <v>122</v>
      </c>
      <c r="E129" s="187" t="s">
        <v>133</v>
      </c>
      <c r="F129" s="188" t="s">
        <v>134</v>
      </c>
      <c r="G129" s="189" t="s">
        <v>125</v>
      </c>
      <c r="H129" s="190">
        <v>123.2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40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0.316</v>
      </c>
      <c r="T129" s="197">
        <f>S129*H129</f>
        <v>38.931200000000004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126</v>
      </c>
      <c r="AT129" s="198" t="s">
        <v>122</v>
      </c>
      <c r="AU129" s="198" t="s">
        <v>84</v>
      </c>
      <c r="AY129" s="16" t="s">
        <v>120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126</v>
      </c>
      <c r="BM129" s="198" t="s">
        <v>135</v>
      </c>
    </row>
    <row r="130" spans="1:65" s="13" customFormat="1" ht="11.25">
      <c r="B130" s="200"/>
      <c r="C130" s="201"/>
      <c r="D130" s="202" t="s">
        <v>131</v>
      </c>
      <c r="E130" s="203" t="s">
        <v>1</v>
      </c>
      <c r="F130" s="204" t="s">
        <v>136</v>
      </c>
      <c r="G130" s="201"/>
      <c r="H130" s="205">
        <v>123.2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131</v>
      </c>
      <c r="AU130" s="211" t="s">
        <v>84</v>
      </c>
      <c r="AV130" s="13" t="s">
        <v>84</v>
      </c>
      <c r="AW130" s="13" t="s">
        <v>32</v>
      </c>
      <c r="AX130" s="13" t="s">
        <v>80</v>
      </c>
      <c r="AY130" s="211" t="s">
        <v>120</v>
      </c>
    </row>
    <row r="131" spans="1:65" s="2" customFormat="1" ht="21.75" customHeight="1">
      <c r="A131" s="33"/>
      <c r="B131" s="34"/>
      <c r="C131" s="186" t="s">
        <v>126</v>
      </c>
      <c r="D131" s="186" t="s">
        <v>122</v>
      </c>
      <c r="E131" s="187" t="s">
        <v>137</v>
      </c>
      <c r="F131" s="188" t="s">
        <v>138</v>
      </c>
      <c r="G131" s="189" t="s">
        <v>125</v>
      </c>
      <c r="H131" s="190">
        <v>605.66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40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0.44</v>
      </c>
      <c r="T131" s="197">
        <f>S131*H131</f>
        <v>266.49039999999997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126</v>
      </c>
      <c r="AT131" s="198" t="s">
        <v>122</v>
      </c>
      <c r="AU131" s="198" t="s">
        <v>84</v>
      </c>
      <c r="AY131" s="16" t="s">
        <v>120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80</v>
      </c>
      <c r="BK131" s="199">
        <f>ROUND(I131*H131,2)</f>
        <v>0</v>
      </c>
      <c r="BL131" s="16" t="s">
        <v>126</v>
      </c>
      <c r="BM131" s="198" t="s">
        <v>139</v>
      </c>
    </row>
    <row r="132" spans="1:65" s="13" customFormat="1" ht="11.25">
      <c r="B132" s="200"/>
      <c r="C132" s="201"/>
      <c r="D132" s="202" t="s">
        <v>131</v>
      </c>
      <c r="E132" s="203" t="s">
        <v>1</v>
      </c>
      <c r="F132" s="204" t="s">
        <v>140</v>
      </c>
      <c r="G132" s="201"/>
      <c r="H132" s="205">
        <v>605.66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131</v>
      </c>
      <c r="AU132" s="211" t="s">
        <v>84</v>
      </c>
      <c r="AV132" s="13" t="s">
        <v>84</v>
      </c>
      <c r="AW132" s="13" t="s">
        <v>32</v>
      </c>
      <c r="AX132" s="13" t="s">
        <v>80</v>
      </c>
      <c r="AY132" s="211" t="s">
        <v>120</v>
      </c>
    </row>
    <row r="133" spans="1:65" s="2" customFormat="1" ht="21.75" customHeight="1">
      <c r="A133" s="33"/>
      <c r="B133" s="34"/>
      <c r="C133" s="186" t="s">
        <v>141</v>
      </c>
      <c r="D133" s="186" t="s">
        <v>122</v>
      </c>
      <c r="E133" s="187" t="s">
        <v>142</v>
      </c>
      <c r="F133" s="188" t="s">
        <v>143</v>
      </c>
      <c r="G133" s="189" t="s">
        <v>125</v>
      </c>
      <c r="H133" s="190">
        <v>334.4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40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0.57999999999999996</v>
      </c>
      <c r="T133" s="197">
        <f>S133*H133</f>
        <v>193.95199999999997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126</v>
      </c>
      <c r="AT133" s="198" t="s">
        <v>122</v>
      </c>
      <c r="AU133" s="198" t="s">
        <v>84</v>
      </c>
      <c r="AY133" s="16" t="s">
        <v>120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126</v>
      </c>
      <c r="BM133" s="198" t="s">
        <v>144</v>
      </c>
    </row>
    <row r="134" spans="1:65" s="13" customFormat="1" ht="11.25">
      <c r="B134" s="200"/>
      <c r="C134" s="201"/>
      <c r="D134" s="202" t="s">
        <v>131</v>
      </c>
      <c r="E134" s="203" t="s">
        <v>1</v>
      </c>
      <c r="F134" s="204" t="s">
        <v>145</v>
      </c>
      <c r="G134" s="201"/>
      <c r="H134" s="205">
        <v>334.4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131</v>
      </c>
      <c r="AU134" s="211" t="s">
        <v>84</v>
      </c>
      <c r="AV134" s="13" t="s">
        <v>84</v>
      </c>
      <c r="AW134" s="13" t="s">
        <v>32</v>
      </c>
      <c r="AX134" s="13" t="s">
        <v>80</v>
      </c>
      <c r="AY134" s="211" t="s">
        <v>120</v>
      </c>
    </row>
    <row r="135" spans="1:65" s="2" customFormat="1" ht="16.5" customHeight="1">
      <c r="A135" s="33"/>
      <c r="B135" s="34"/>
      <c r="C135" s="186" t="s">
        <v>146</v>
      </c>
      <c r="D135" s="186" t="s">
        <v>122</v>
      </c>
      <c r="E135" s="187" t="s">
        <v>147</v>
      </c>
      <c r="F135" s="188" t="s">
        <v>148</v>
      </c>
      <c r="G135" s="189" t="s">
        <v>149</v>
      </c>
      <c r="H135" s="190">
        <v>352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40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0.28999999999999998</v>
      </c>
      <c r="T135" s="197">
        <f>S135*H135</f>
        <v>102.08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126</v>
      </c>
      <c r="AT135" s="198" t="s">
        <v>122</v>
      </c>
      <c r="AU135" s="198" t="s">
        <v>84</v>
      </c>
      <c r="AY135" s="16" t="s">
        <v>120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126</v>
      </c>
      <c r="BM135" s="198" t="s">
        <v>150</v>
      </c>
    </row>
    <row r="136" spans="1:65" s="2" customFormat="1" ht="16.5" customHeight="1">
      <c r="A136" s="33"/>
      <c r="B136" s="34"/>
      <c r="C136" s="186" t="s">
        <v>151</v>
      </c>
      <c r="D136" s="186" t="s">
        <v>122</v>
      </c>
      <c r="E136" s="187" t="s">
        <v>152</v>
      </c>
      <c r="F136" s="188" t="s">
        <v>153</v>
      </c>
      <c r="G136" s="189" t="s">
        <v>149</v>
      </c>
      <c r="H136" s="190">
        <v>287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40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0.20499999999999999</v>
      </c>
      <c r="T136" s="197">
        <f>S136*H136</f>
        <v>58.834999999999994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126</v>
      </c>
      <c r="AT136" s="198" t="s">
        <v>122</v>
      </c>
      <c r="AU136" s="198" t="s">
        <v>84</v>
      </c>
      <c r="AY136" s="16" t="s">
        <v>120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80</v>
      </c>
      <c r="BK136" s="199">
        <f>ROUND(I136*H136,2)</f>
        <v>0</v>
      </c>
      <c r="BL136" s="16" t="s">
        <v>126</v>
      </c>
      <c r="BM136" s="198" t="s">
        <v>154</v>
      </c>
    </row>
    <row r="137" spans="1:65" s="2" customFormat="1" ht="21.75" customHeight="1">
      <c r="A137" s="33"/>
      <c r="B137" s="34"/>
      <c r="C137" s="186" t="s">
        <v>155</v>
      </c>
      <c r="D137" s="186" t="s">
        <v>122</v>
      </c>
      <c r="E137" s="187" t="s">
        <v>156</v>
      </c>
      <c r="F137" s="188" t="s">
        <v>157</v>
      </c>
      <c r="G137" s="189" t="s">
        <v>158</v>
      </c>
      <c r="H137" s="190">
        <v>23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40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126</v>
      </c>
      <c r="AT137" s="198" t="s">
        <v>122</v>
      </c>
      <c r="AU137" s="198" t="s">
        <v>84</v>
      </c>
      <c r="AY137" s="16" t="s">
        <v>120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80</v>
      </c>
      <c r="BK137" s="199">
        <f>ROUND(I137*H137,2)</f>
        <v>0</v>
      </c>
      <c r="BL137" s="16" t="s">
        <v>126</v>
      </c>
      <c r="BM137" s="198" t="s">
        <v>159</v>
      </c>
    </row>
    <row r="138" spans="1:65" s="2" customFormat="1" ht="33" customHeight="1">
      <c r="A138" s="33"/>
      <c r="B138" s="34"/>
      <c r="C138" s="186" t="s">
        <v>160</v>
      </c>
      <c r="D138" s="186" t="s">
        <v>122</v>
      </c>
      <c r="E138" s="187" t="s">
        <v>161</v>
      </c>
      <c r="F138" s="188" t="s">
        <v>162</v>
      </c>
      <c r="G138" s="189" t="s">
        <v>158</v>
      </c>
      <c r="H138" s="190">
        <v>33.5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40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126</v>
      </c>
      <c r="AT138" s="198" t="s">
        <v>122</v>
      </c>
      <c r="AU138" s="198" t="s">
        <v>84</v>
      </c>
      <c r="AY138" s="16" t="s">
        <v>120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80</v>
      </c>
      <c r="BK138" s="199">
        <f>ROUND(I138*H138,2)</f>
        <v>0</v>
      </c>
      <c r="BL138" s="16" t="s">
        <v>126</v>
      </c>
      <c r="BM138" s="198" t="s">
        <v>163</v>
      </c>
    </row>
    <row r="139" spans="1:65" s="13" customFormat="1" ht="11.25">
      <c r="B139" s="200"/>
      <c r="C139" s="201"/>
      <c r="D139" s="202" t="s">
        <v>131</v>
      </c>
      <c r="E139" s="203" t="s">
        <v>1</v>
      </c>
      <c r="F139" s="204" t="s">
        <v>164</v>
      </c>
      <c r="G139" s="201"/>
      <c r="H139" s="205">
        <v>33.5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131</v>
      </c>
      <c r="AU139" s="211" t="s">
        <v>84</v>
      </c>
      <c r="AV139" s="13" t="s">
        <v>84</v>
      </c>
      <c r="AW139" s="13" t="s">
        <v>32</v>
      </c>
      <c r="AX139" s="13" t="s">
        <v>80</v>
      </c>
      <c r="AY139" s="211" t="s">
        <v>120</v>
      </c>
    </row>
    <row r="140" spans="1:65" s="2" customFormat="1" ht="33" customHeight="1">
      <c r="A140" s="33"/>
      <c r="B140" s="34"/>
      <c r="C140" s="186" t="s">
        <v>165</v>
      </c>
      <c r="D140" s="186" t="s">
        <v>122</v>
      </c>
      <c r="E140" s="187" t="s">
        <v>166</v>
      </c>
      <c r="F140" s="188" t="s">
        <v>167</v>
      </c>
      <c r="G140" s="189" t="s">
        <v>158</v>
      </c>
      <c r="H140" s="190">
        <v>167.5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40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126</v>
      </c>
      <c r="AT140" s="198" t="s">
        <v>122</v>
      </c>
      <c r="AU140" s="198" t="s">
        <v>84</v>
      </c>
      <c r="AY140" s="16" t="s">
        <v>120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80</v>
      </c>
      <c r="BK140" s="199">
        <f>ROUND(I140*H140,2)</f>
        <v>0</v>
      </c>
      <c r="BL140" s="16" t="s">
        <v>126</v>
      </c>
      <c r="BM140" s="198" t="s">
        <v>168</v>
      </c>
    </row>
    <row r="141" spans="1:65" s="13" customFormat="1" ht="11.25">
      <c r="B141" s="200"/>
      <c r="C141" s="201"/>
      <c r="D141" s="202" t="s">
        <v>131</v>
      </c>
      <c r="E141" s="203" t="s">
        <v>1</v>
      </c>
      <c r="F141" s="204" t="s">
        <v>169</v>
      </c>
      <c r="G141" s="201"/>
      <c r="H141" s="205">
        <v>167.5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131</v>
      </c>
      <c r="AU141" s="211" t="s">
        <v>84</v>
      </c>
      <c r="AV141" s="13" t="s">
        <v>84</v>
      </c>
      <c r="AW141" s="13" t="s">
        <v>32</v>
      </c>
      <c r="AX141" s="13" t="s">
        <v>80</v>
      </c>
      <c r="AY141" s="211" t="s">
        <v>120</v>
      </c>
    </row>
    <row r="142" spans="1:65" s="2" customFormat="1" ht="21.75" customHeight="1">
      <c r="A142" s="33"/>
      <c r="B142" s="34"/>
      <c r="C142" s="186" t="s">
        <v>170</v>
      </c>
      <c r="D142" s="186" t="s">
        <v>122</v>
      </c>
      <c r="E142" s="187" t="s">
        <v>171</v>
      </c>
      <c r="F142" s="188" t="s">
        <v>172</v>
      </c>
      <c r="G142" s="189" t="s">
        <v>173</v>
      </c>
      <c r="H142" s="190">
        <v>56.95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40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126</v>
      </c>
      <c r="AT142" s="198" t="s">
        <v>122</v>
      </c>
      <c r="AU142" s="198" t="s">
        <v>84</v>
      </c>
      <c r="AY142" s="16" t="s">
        <v>120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80</v>
      </c>
      <c r="BK142" s="199">
        <f>ROUND(I142*H142,2)</f>
        <v>0</v>
      </c>
      <c r="BL142" s="16" t="s">
        <v>126</v>
      </c>
      <c r="BM142" s="198" t="s">
        <v>174</v>
      </c>
    </row>
    <row r="143" spans="1:65" s="13" customFormat="1" ht="11.25">
      <c r="B143" s="200"/>
      <c r="C143" s="201"/>
      <c r="D143" s="202" t="s">
        <v>131</v>
      </c>
      <c r="E143" s="203" t="s">
        <v>1</v>
      </c>
      <c r="F143" s="204" t="s">
        <v>175</v>
      </c>
      <c r="G143" s="201"/>
      <c r="H143" s="205">
        <v>56.95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131</v>
      </c>
      <c r="AU143" s="211" t="s">
        <v>84</v>
      </c>
      <c r="AV143" s="13" t="s">
        <v>84</v>
      </c>
      <c r="AW143" s="13" t="s">
        <v>32</v>
      </c>
      <c r="AX143" s="13" t="s">
        <v>80</v>
      </c>
      <c r="AY143" s="211" t="s">
        <v>120</v>
      </c>
    </row>
    <row r="144" spans="1:65" s="2" customFormat="1" ht="21.75" customHeight="1">
      <c r="A144" s="33"/>
      <c r="B144" s="34"/>
      <c r="C144" s="186" t="s">
        <v>176</v>
      </c>
      <c r="D144" s="186" t="s">
        <v>122</v>
      </c>
      <c r="E144" s="187" t="s">
        <v>177</v>
      </c>
      <c r="F144" s="188" t="s">
        <v>178</v>
      </c>
      <c r="G144" s="189" t="s">
        <v>125</v>
      </c>
      <c r="H144" s="190">
        <v>335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40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126</v>
      </c>
      <c r="AT144" s="198" t="s">
        <v>122</v>
      </c>
      <c r="AU144" s="198" t="s">
        <v>84</v>
      </c>
      <c r="AY144" s="16" t="s">
        <v>120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126</v>
      </c>
      <c r="BM144" s="198" t="s">
        <v>179</v>
      </c>
    </row>
    <row r="145" spans="1:65" s="13" customFormat="1" ht="11.25">
      <c r="B145" s="200"/>
      <c r="C145" s="201"/>
      <c r="D145" s="202" t="s">
        <v>131</v>
      </c>
      <c r="E145" s="203" t="s">
        <v>1</v>
      </c>
      <c r="F145" s="204" t="s">
        <v>180</v>
      </c>
      <c r="G145" s="201"/>
      <c r="H145" s="205">
        <v>335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131</v>
      </c>
      <c r="AU145" s="211" t="s">
        <v>84</v>
      </c>
      <c r="AV145" s="13" t="s">
        <v>84</v>
      </c>
      <c r="AW145" s="13" t="s">
        <v>32</v>
      </c>
      <c r="AX145" s="13" t="s">
        <v>80</v>
      </c>
      <c r="AY145" s="211" t="s">
        <v>120</v>
      </c>
    </row>
    <row r="146" spans="1:65" s="2" customFormat="1" ht="16.5" customHeight="1">
      <c r="A146" s="33"/>
      <c r="B146" s="34"/>
      <c r="C146" s="212" t="s">
        <v>181</v>
      </c>
      <c r="D146" s="212" t="s">
        <v>182</v>
      </c>
      <c r="E146" s="213" t="s">
        <v>183</v>
      </c>
      <c r="F146" s="214" t="s">
        <v>184</v>
      </c>
      <c r="G146" s="215" t="s">
        <v>173</v>
      </c>
      <c r="H146" s="216">
        <v>58.625</v>
      </c>
      <c r="I146" s="217"/>
      <c r="J146" s="218">
        <f>ROUND(I146*H146,2)</f>
        <v>0</v>
      </c>
      <c r="K146" s="219"/>
      <c r="L146" s="220"/>
      <c r="M146" s="221" t="s">
        <v>1</v>
      </c>
      <c r="N146" s="222" t="s">
        <v>40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155</v>
      </c>
      <c r="AT146" s="198" t="s">
        <v>182</v>
      </c>
      <c r="AU146" s="198" t="s">
        <v>84</v>
      </c>
      <c r="AY146" s="16" t="s">
        <v>120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80</v>
      </c>
      <c r="BK146" s="199">
        <f>ROUND(I146*H146,2)</f>
        <v>0</v>
      </c>
      <c r="BL146" s="16" t="s">
        <v>126</v>
      </c>
      <c r="BM146" s="198" t="s">
        <v>185</v>
      </c>
    </row>
    <row r="147" spans="1:65" s="13" customFormat="1" ht="11.25">
      <c r="B147" s="200"/>
      <c r="C147" s="201"/>
      <c r="D147" s="202" t="s">
        <v>131</v>
      </c>
      <c r="E147" s="203" t="s">
        <v>1</v>
      </c>
      <c r="F147" s="204" t="s">
        <v>186</v>
      </c>
      <c r="G147" s="201"/>
      <c r="H147" s="205">
        <v>58.625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131</v>
      </c>
      <c r="AU147" s="211" t="s">
        <v>84</v>
      </c>
      <c r="AV147" s="13" t="s">
        <v>84</v>
      </c>
      <c r="AW147" s="13" t="s">
        <v>32</v>
      </c>
      <c r="AX147" s="13" t="s">
        <v>80</v>
      </c>
      <c r="AY147" s="211" t="s">
        <v>120</v>
      </c>
    </row>
    <row r="148" spans="1:65" s="2" customFormat="1" ht="21.75" customHeight="1">
      <c r="A148" s="33"/>
      <c r="B148" s="34"/>
      <c r="C148" s="186" t="s">
        <v>187</v>
      </c>
      <c r="D148" s="186" t="s">
        <v>122</v>
      </c>
      <c r="E148" s="187" t="s">
        <v>188</v>
      </c>
      <c r="F148" s="188" t="s">
        <v>189</v>
      </c>
      <c r="G148" s="189" t="s">
        <v>125</v>
      </c>
      <c r="H148" s="190">
        <v>335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40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126</v>
      </c>
      <c r="AT148" s="198" t="s">
        <v>122</v>
      </c>
      <c r="AU148" s="198" t="s">
        <v>84</v>
      </c>
      <c r="AY148" s="16" t="s">
        <v>120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126</v>
      </c>
      <c r="BM148" s="198" t="s">
        <v>190</v>
      </c>
    </row>
    <row r="149" spans="1:65" s="13" customFormat="1" ht="11.25">
      <c r="B149" s="200"/>
      <c r="C149" s="201"/>
      <c r="D149" s="202" t="s">
        <v>131</v>
      </c>
      <c r="E149" s="203" t="s">
        <v>1</v>
      </c>
      <c r="F149" s="204" t="s">
        <v>180</v>
      </c>
      <c r="G149" s="201"/>
      <c r="H149" s="205">
        <v>335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131</v>
      </c>
      <c r="AU149" s="211" t="s">
        <v>84</v>
      </c>
      <c r="AV149" s="13" t="s">
        <v>84</v>
      </c>
      <c r="AW149" s="13" t="s">
        <v>32</v>
      </c>
      <c r="AX149" s="13" t="s">
        <v>80</v>
      </c>
      <c r="AY149" s="211" t="s">
        <v>120</v>
      </c>
    </row>
    <row r="150" spans="1:65" s="2" customFormat="1" ht="16.5" customHeight="1">
      <c r="A150" s="33"/>
      <c r="B150" s="34"/>
      <c r="C150" s="212" t="s">
        <v>8</v>
      </c>
      <c r="D150" s="212" t="s">
        <v>182</v>
      </c>
      <c r="E150" s="213" t="s">
        <v>191</v>
      </c>
      <c r="F150" s="214" t="s">
        <v>192</v>
      </c>
      <c r="G150" s="215" t="s">
        <v>193</v>
      </c>
      <c r="H150" s="216">
        <v>16.75</v>
      </c>
      <c r="I150" s="217"/>
      <c r="J150" s="218">
        <f>ROUND(I150*H150,2)</f>
        <v>0</v>
      </c>
      <c r="K150" s="219"/>
      <c r="L150" s="220"/>
      <c r="M150" s="221" t="s">
        <v>1</v>
      </c>
      <c r="N150" s="222" t="s">
        <v>40</v>
      </c>
      <c r="O150" s="70"/>
      <c r="P150" s="196">
        <f>O150*H150</f>
        <v>0</v>
      </c>
      <c r="Q150" s="196">
        <v>1E-3</v>
      </c>
      <c r="R150" s="196">
        <f>Q150*H150</f>
        <v>1.6750000000000001E-2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155</v>
      </c>
      <c r="AT150" s="198" t="s">
        <v>182</v>
      </c>
      <c r="AU150" s="198" t="s">
        <v>84</v>
      </c>
      <c r="AY150" s="16" t="s">
        <v>120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80</v>
      </c>
      <c r="BK150" s="199">
        <f>ROUND(I150*H150,2)</f>
        <v>0</v>
      </c>
      <c r="BL150" s="16" t="s">
        <v>126</v>
      </c>
      <c r="BM150" s="198" t="s">
        <v>194</v>
      </c>
    </row>
    <row r="151" spans="1:65" s="13" customFormat="1" ht="11.25">
      <c r="B151" s="200"/>
      <c r="C151" s="201"/>
      <c r="D151" s="202" t="s">
        <v>131</v>
      </c>
      <c r="E151" s="203" t="s">
        <v>1</v>
      </c>
      <c r="F151" s="204" t="s">
        <v>195</v>
      </c>
      <c r="G151" s="201"/>
      <c r="H151" s="205">
        <v>16.75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131</v>
      </c>
      <c r="AU151" s="211" t="s">
        <v>84</v>
      </c>
      <c r="AV151" s="13" t="s">
        <v>84</v>
      </c>
      <c r="AW151" s="13" t="s">
        <v>32</v>
      </c>
      <c r="AX151" s="13" t="s">
        <v>80</v>
      </c>
      <c r="AY151" s="211" t="s">
        <v>120</v>
      </c>
    </row>
    <row r="152" spans="1:65" s="2" customFormat="1" ht="21.75" customHeight="1">
      <c r="A152" s="33"/>
      <c r="B152" s="34"/>
      <c r="C152" s="186" t="s">
        <v>196</v>
      </c>
      <c r="D152" s="186" t="s">
        <v>122</v>
      </c>
      <c r="E152" s="187" t="s">
        <v>197</v>
      </c>
      <c r="F152" s="188" t="s">
        <v>198</v>
      </c>
      <c r="G152" s="189" t="s">
        <v>125</v>
      </c>
      <c r="H152" s="190">
        <v>940.06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40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126</v>
      </c>
      <c r="AT152" s="198" t="s">
        <v>122</v>
      </c>
      <c r="AU152" s="198" t="s">
        <v>84</v>
      </c>
      <c r="AY152" s="16" t="s">
        <v>120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80</v>
      </c>
      <c r="BK152" s="199">
        <f>ROUND(I152*H152,2)</f>
        <v>0</v>
      </c>
      <c r="BL152" s="16" t="s">
        <v>126</v>
      </c>
      <c r="BM152" s="198" t="s">
        <v>199</v>
      </c>
    </row>
    <row r="153" spans="1:65" s="13" customFormat="1" ht="11.25">
      <c r="B153" s="200"/>
      <c r="C153" s="201"/>
      <c r="D153" s="202" t="s">
        <v>131</v>
      </c>
      <c r="E153" s="203" t="s">
        <v>1</v>
      </c>
      <c r="F153" s="204" t="s">
        <v>145</v>
      </c>
      <c r="G153" s="201"/>
      <c r="H153" s="205">
        <v>334.4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131</v>
      </c>
      <c r="AU153" s="211" t="s">
        <v>84</v>
      </c>
      <c r="AV153" s="13" t="s">
        <v>84</v>
      </c>
      <c r="AW153" s="13" t="s">
        <v>32</v>
      </c>
      <c r="AX153" s="13" t="s">
        <v>75</v>
      </c>
      <c r="AY153" s="211" t="s">
        <v>120</v>
      </c>
    </row>
    <row r="154" spans="1:65" s="13" customFormat="1" ht="11.25">
      <c r="B154" s="200"/>
      <c r="C154" s="201"/>
      <c r="D154" s="202" t="s">
        <v>131</v>
      </c>
      <c r="E154" s="203" t="s">
        <v>1</v>
      </c>
      <c r="F154" s="204" t="s">
        <v>140</v>
      </c>
      <c r="G154" s="201"/>
      <c r="H154" s="205">
        <v>605.66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131</v>
      </c>
      <c r="AU154" s="211" t="s">
        <v>84</v>
      </c>
      <c r="AV154" s="13" t="s">
        <v>84</v>
      </c>
      <c r="AW154" s="13" t="s">
        <v>32</v>
      </c>
      <c r="AX154" s="13" t="s">
        <v>75</v>
      </c>
      <c r="AY154" s="211" t="s">
        <v>120</v>
      </c>
    </row>
    <row r="155" spans="1:65" s="14" customFormat="1" ht="11.25">
      <c r="B155" s="223"/>
      <c r="C155" s="224"/>
      <c r="D155" s="202" t="s">
        <v>131</v>
      </c>
      <c r="E155" s="225" t="s">
        <v>1</v>
      </c>
      <c r="F155" s="226" t="s">
        <v>200</v>
      </c>
      <c r="G155" s="224"/>
      <c r="H155" s="227">
        <v>940.06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131</v>
      </c>
      <c r="AU155" s="233" t="s">
        <v>84</v>
      </c>
      <c r="AV155" s="14" t="s">
        <v>126</v>
      </c>
      <c r="AW155" s="14" t="s">
        <v>32</v>
      </c>
      <c r="AX155" s="14" t="s">
        <v>80</v>
      </c>
      <c r="AY155" s="233" t="s">
        <v>120</v>
      </c>
    </row>
    <row r="156" spans="1:65" s="2" customFormat="1" ht="21.75" customHeight="1">
      <c r="A156" s="33"/>
      <c r="B156" s="34"/>
      <c r="C156" s="186" t="s">
        <v>201</v>
      </c>
      <c r="D156" s="186" t="s">
        <v>122</v>
      </c>
      <c r="E156" s="187" t="s">
        <v>202</v>
      </c>
      <c r="F156" s="188" t="s">
        <v>203</v>
      </c>
      <c r="G156" s="189" t="s">
        <v>149</v>
      </c>
      <c r="H156" s="190">
        <v>18.84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40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126</v>
      </c>
      <c r="AT156" s="198" t="s">
        <v>122</v>
      </c>
      <c r="AU156" s="198" t="s">
        <v>84</v>
      </c>
      <c r="AY156" s="16" t="s">
        <v>120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80</v>
      </c>
      <c r="BK156" s="199">
        <f>ROUND(I156*H156,2)</f>
        <v>0</v>
      </c>
      <c r="BL156" s="16" t="s">
        <v>126</v>
      </c>
      <c r="BM156" s="198" t="s">
        <v>204</v>
      </c>
    </row>
    <row r="157" spans="1:65" s="13" customFormat="1" ht="11.25">
      <c r="B157" s="200"/>
      <c r="C157" s="201"/>
      <c r="D157" s="202" t="s">
        <v>131</v>
      </c>
      <c r="E157" s="203" t="s">
        <v>1</v>
      </c>
      <c r="F157" s="204" t="s">
        <v>205</v>
      </c>
      <c r="G157" s="201"/>
      <c r="H157" s="205">
        <v>18.84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131</v>
      </c>
      <c r="AU157" s="211" t="s">
        <v>84</v>
      </c>
      <c r="AV157" s="13" t="s">
        <v>84</v>
      </c>
      <c r="AW157" s="13" t="s">
        <v>32</v>
      </c>
      <c r="AX157" s="13" t="s">
        <v>80</v>
      </c>
      <c r="AY157" s="211" t="s">
        <v>120</v>
      </c>
    </row>
    <row r="158" spans="1:65" s="2" customFormat="1" ht="33" customHeight="1">
      <c r="A158" s="33"/>
      <c r="B158" s="34"/>
      <c r="C158" s="186" t="s">
        <v>206</v>
      </c>
      <c r="D158" s="186" t="s">
        <v>122</v>
      </c>
      <c r="E158" s="187" t="s">
        <v>207</v>
      </c>
      <c r="F158" s="188" t="s">
        <v>208</v>
      </c>
      <c r="G158" s="189" t="s">
        <v>209</v>
      </c>
      <c r="H158" s="190">
        <v>20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40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126</v>
      </c>
      <c r="AT158" s="198" t="s">
        <v>122</v>
      </c>
      <c r="AU158" s="198" t="s">
        <v>84</v>
      </c>
      <c r="AY158" s="16" t="s">
        <v>120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80</v>
      </c>
      <c r="BK158" s="199">
        <f>ROUND(I158*H158,2)</f>
        <v>0</v>
      </c>
      <c r="BL158" s="16" t="s">
        <v>126</v>
      </c>
      <c r="BM158" s="198" t="s">
        <v>210</v>
      </c>
    </row>
    <row r="159" spans="1:65" s="12" customFormat="1" ht="22.9" customHeight="1">
      <c r="B159" s="170"/>
      <c r="C159" s="171"/>
      <c r="D159" s="172" t="s">
        <v>74</v>
      </c>
      <c r="E159" s="184" t="s">
        <v>141</v>
      </c>
      <c r="F159" s="184" t="s">
        <v>211</v>
      </c>
      <c r="G159" s="171"/>
      <c r="H159" s="171"/>
      <c r="I159" s="174"/>
      <c r="J159" s="185">
        <f>BK159</f>
        <v>0</v>
      </c>
      <c r="K159" s="171"/>
      <c r="L159" s="176"/>
      <c r="M159" s="177"/>
      <c r="N159" s="178"/>
      <c r="O159" s="178"/>
      <c r="P159" s="179">
        <f>SUM(P160:P198)</f>
        <v>0</v>
      </c>
      <c r="Q159" s="178"/>
      <c r="R159" s="179">
        <f>SUM(R160:R198)</f>
        <v>124.89187199999999</v>
      </c>
      <c r="S159" s="178"/>
      <c r="T159" s="180">
        <f>SUM(T160:T198)</f>
        <v>0</v>
      </c>
      <c r="AR159" s="181" t="s">
        <v>80</v>
      </c>
      <c r="AT159" s="182" t="s">
        <v>74</v>
      </c>
      <c r="AU159" s="182" t="s">
        <v>80</v>
      </c>
      <c r="AY159" s="181" t="s">
        <v>120</v>
      </c>
      <c r="BK159" s="183">
        <f>SUM(BK160:BK198)</f>
        <v>0</v>
      </c>
    </row>
    <row r="160" spans="1:65" s="2" customFormat="1" ht="16.5" customHeight="1">
      <c r="A160" s="33"/>
      <c r="B160" s="34"/>
      <c r="C160" s="186" t="s">
        <v>212</v>
      </c>
      <c r="D160" s="186" t="s">
        <v>122</v>
      </c>
      <c r="E160" s="187" t="s">
        <v>213</v>
      </c>
      <c r="F160" s="188" t="s">
        <v>214</v>
      </c>
      <c r="G160" s="189" t="s">
        <v>125</v>
      </c>
      <c r="H160" s="190">
        <v>334.4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40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126</v>
      </c>
      <c r="AT160" s="198" t="s">
        <v>122</v>
      </c>
      <c r="AU160" s="198" t="s">
        <v>84</v>
      </c>
      <c r="AY160" s="16" t="s">
        <v>120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80</v>
      </c>
      <c r="BK160" s="199">
        <f>ROUND(I160*H160,2)</f>
        <v>0</v>
      </c>
      <c r="BL160" s="16" t="s">
        <v>126</v>
      </c>
      <c r="BM160" s="198" t="s">
        <v>215</v>
      </c>
    </row>
    <row r="161" spans="1:65" s="13" customFormat="1" ht="11.25">
      <c r="B161" s="200"/>
      <c r="C161" s="201"/>
      <c r="D161" s="202" t="s">
        <v>131</v>
      </c>
      <c r="E161" s="203" t="s">
        <v>1</v>
      </c>
      <c r="F161" s="204" t="s">
        <v>145</v>
      </c>
      <c r="G161" s="201"/>
      <c r="H161" s="205">
        <v>334.4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131</v>
      </c>
      <c r="AU161" s="211" t="s">
        <v>84</v>
      </c>
      <c r="AV161" s="13" t="s">
        <v>84</v>
      </c>
      <c r="AW161" s="13" t="s">
        <v>32</v>
      </c>
      <c r="AX161" s="13" t="s">
        <v>80</v>
      </c>
      <c r="AY161" s="211" t="s">
        <v>120</v>
      </c>
    </row>
    <row r="162" spans="1:65" s="2" customFormat="1" ht="16.5" customHeight="1">
      <c r="A162" s="33"/>
      <c r="B162" s="34"/>
      <c r="C162" s="186" t="s">
        <v>216</v>
      </c>
      <c r="D162" s="186" t="s">
        <v>122</v>
      </c>
      <c r="E162" s="187" t="s">
        <v>217</v>
      </c>
      <c r="F162" s="188" t="s">
        <v>218</v>
      </c>
      <c r="G162" s="189" t="s">
        <v>125</v>
      </c>
      <c r="H162" s="190">
        <v>605.66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40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126</v>
      </c>
      <c r="AT162" s="198" t="s">
        <v>122</v>
      </c>
      <c r="AU162" s="198" t="s">
        <v>84</v>
      </c>
      <c r="AY162" s="16" t="s">
        <v>120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80</v>
      </c>
      <c r="BK162" s="199">
        <f>ROUND(I162*H162,2)</f>
        <v>0</v>
      </c>
      <c r="BL162" s="16" t="s">
        <v>126</v>
      </c>
      <c r="BM162" s="198" t="s">
        <v>219</v>
      </c>
    </row>
    <row r="163" spans="1:65" s="13" customFormat="1" ht="11.25">
      <c r="B163" s="200"/>
      <c r="C163" s="201"/>
      <c r="D163" s="202" t="s">
        <v>131</v>
      </c>
      <c r="E163" s="203" t="s">
        <v>1</v>
      </c>
      <c r="F163" s="204" t="s">
        <v>140</v>
      </c>
      <c r="G163" s="201"/>
      <c r="H163" s="205">
        <v>605.66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131</v>
      </c>
      <c r="AU163" s="211" t="s">
        <v>84</v>
      </c>
      <c r="AV163" s="13" t="s">
        <v>84</v>
      </c>
      <c r="AW163" s="13" t="s">
        <v>32</v>
      </c>
      <c r="AX163" s="13" t="s">
        <v>80</v>
      </c>
      <c r="AY163" s="211" t="s">
        <v>120</v>
      </c>
    </row>
    <row r="164" spans="1:65" s="2" customFormat="1" ht="21.75" customHeight="1">
      <c r="A164" s="33"/>
      <c r="B164" s="34"/>
      <c r="C164" s="186" t="s">
        <v>7</v>
      </c>
      <c r="D164" s="186" t="s">
        <v>122</v>
      </c>
      <c r="E164" s="187" t="s">
        <v>220</v>
      </c>
      <c r="F164" s="188" t="s">
        <v>221</v>
      </c>
      <c r="G164" s="189" t="s">
        <v>125</v>
      </c>
      <c r="H164" s="190">
        <v>319.2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40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126</v>
      </c>
      <c r="AT164" s="198" t="s">
        <v>122</v>
      </c>
      <c r="AU164" s="198" t="s">
        <v>84</v>
      </c>
      <c r="AY164" s="16" t="s">
        <v>120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80</v>
      </c>
      <c r="BK164" s="199">
        <f>ROUND(I164*H164,2)</f>
        <v>0</v>
      </c>
      <c r="BL164" s="16" t="s">
        <v>126</v>
      </c>
      <c r="BM164" s="198" t="s">
        <v>222</v>
      </c>
    </row>
    <row r="165" spans="1:65" s="13" customFormat="1" ht="11.25">
      <c r="B165" s="200"/>
      <c r="C165" s="201"/>
      <c r="D165" s="202" t="s">
        <v>131</v>
      </c>
      <c r="E165" s="203" t="s">
        <v>1</v>
      </c>
      <c r="F165" s="204" t="s">
        <v>223</v>
      </c>
      <c r="G165" s="201"/>
      <c r="H165" s="205">
        <v>319.2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131</v>
      </c>
      <c r="AU165" s="211" t="s">
        <v>84</v>
      </c>
      <c r="AV165" s="13" t="s">
        <v>84</v>
      </c>
      <c r="AW165" s="13" t="s">
        <v>32</v>
      </c>
      <c r="AX165" s="13" t="s">
        <v>80</v>
      </c>
      <c r="AY165" s="211" t="s">
        <v>120</v>
      </c>
    </row>
    <row r="166" spans="1:65" s="2" customFormat="1" ht="33" customHeight="1">
      <c r="A166" s="33"/>
      <c r="B166" s="34"/>
      <c r="C166" s="186" t="s">
        <v>224</v>
      </c>
      <c r="D166" s="186" t="s">
        <v>122</v>
      </c>
      <c r="E166" s="187" t="s">
        <v>225</v>
      </c>
      <c r="F166" s="188" t="s">
        <v>226</v>
      </c>
      <c r="G166" s="189" t="s">
        <v>125</v>
      </c>
      <c r="H166" s="190">
        <v>35.200000000000003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40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126</v>
      </c>
      <c r="AT166" s="198" t="s">
        <v>122</v>
      </c>
      <c r="AU166" s="198" t="s">
        <v>84</v>
      </c>
      <c r="AY166" s="16" t="s">
        <v>120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80</v>
      </c>
      <c r="BK166" s="199">
        <f>ROUND(I166*H166,2)</f>
        <v>0</v>
      </c>
      <c r="BL166" s="16" t="s">
        <v>126</v>
      </c>
      <c r="BM166" s="198" t="s">
        <v>227</v>
      </c>
    </row>
    <row r="167" spans="1:65" s="13" customFormat="1" ht="11.25">
      <c r="B167" s="200"/>
      <c r="C167" s="201"/>
      <c r="D167" s="202" t="s">
        <v>131</v>
      </c>
      <c r="E167" s="203" t="s">
        <v>1</v>
      </c>
      <c r="F167" s="204" t="s">
        <v>228</v>
      </c>
      <c r="G167" s="201"/>
      <c r="H167" s="205">
        <v>35.200000000000003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131</v>
      </c>
      <c r="AU167" s="211" t="s">
        <v>84</v>
      </c>
      <c r="AV167" s="13" t="s">
        <v>84</v>
      </c>
      <c r="AW167" s="13" t="s">
        <v>32</v>
      </c>
      <c r="AX167" s="13" t="s">
        <v>80</v>
      </c>
      <c r="AY167" s="211" t="s">
        <v>120</v>
      </c>
    </row>
    <row r="168" spans="1:65" s="2" customFormat="1" ht="21.75" customHeight="1">
      <c r="A168" s="33"/>
      <c r="B168" s="34"/>
      <c r="C168" s="186" t="s">
        <v>229</v>
      </c>
      <c r="D168" s="186" t="s">
        <v>122</v>
      </c>
      <c r="E168" s="187" t="s">
        <v>230</v>
      </c>
      <c r="F168" s="188" t="s">
        <v>231</v>
      </c>
      <c r="G168" s="189" t="s">
        <v>125</v>
      </c>
      <c r="H168" s="190">
        <v>35.200000000000003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40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126</v>
      </c>
      <c r="AT168" s="198" t="s">
        <v>122</v>
      </c>
      <c r="AU168" s="198" t="s">
        <v>84</v>
      </c>
      <c r="AY168" s="16" t="s">
        <v>120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80</v>
      </c>
      <c r="BK168" s="199">
        <f>ROUND(I168*H168,2)</f>
        <v>0</v>
      </c>
      <c r="BL168" s="16" t="s">
        <v>126</v>
      </c>
      <c r="BM168" s="198" t="s">
        <v>232</v>
      </c>
    </row>
    <row r="169" spans="1:65" s="13" customFormat="1" ht="11.25">
      <c r="B169" s="200"/>
      <c r="C169" s="201"/>
      <c r="D169" s="202" t="s">
        <v>131</v>
      </c>
      <c r="E169" s="203" t="s">
        <v>1</v>
      </c>
      <c r="F169" s="204" t="s">
        <v>228</v>
      </c>
      <c r="G169" s="201"/>
      <c r="H169" s="205">
        <v>35.200000000000003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131</v>
      </c>
      <c r="AU169" s="211" t="s">
        <v>84</v>
      </c>
      <c r="AV169" s="13" t="s">
        <v>84</v>
      </c>
      <c r="AW169" s="13" t="s">
        <v>32</v>
      </c>
      <c r="AX169" s="13" t="s">
        <v>80</v>
      </c>
      <c r="AY169" s="211" t="s">
        <v>120</v>
      </c>
    </row>
    <row r="170" spans="1:65" s="2" customFormat="1" ht="21.75" customHeight="1">
      <c r="A170" s="33"/>
      <c r="B170" s="34"/>
      <c r="C170" s="186" t="s">
        <v>233</v>
      </c>
      <c r="D170" s="186" t="s">
        <v>122</v>
      </c>
      <c r="E170" s="187" t="s">
        <v>234</v>
      </c>
      <c r="F170" s="188" t="s">
        <v>235</v>
      </c>
      <c r="G170" s="189" t="s">
        <v>125</v>
      </c>
      <c r="H170" s="190">
        <v>35.200000000000003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40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126</v>
      </c>
      <c r="AT170" s="198" t="s">
        <v>122</v>
      </c>
      <c r="AU170" s="198" t="s">
        <v>84</v>
      </c>
      <c r="AY170" s="16" t="s">
        <v>120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80</v>
      </c>
      <c r="BK170" s="199">
        <f>ROUND(I170*H170,2)</f>
        <v>0</v>
      </c>
      <c r="BL170" s="16" t="s">
        <v>126</v>
      </c>
      <c r="BM170" s="198" t="s">
        <v>236</v>
      </c>
    </row>
    <row r="171" spans="1:65" s="13" customFormat="1" ht="11.25">
      <c r="B171" s="200"/>
      <c r="C171" s="201"/>
      <c r="D171" s="202" t="s">
        <v>131</v>
      </c>
      <c r="E171" s="203" t="s">
        <v>1</v>
      </c>
      <c r="F171" s="204" t="s">
        <v>228</v>
      </c>
      <c r="G171" s="201"/>
      <c r="H171" s="205">
        <v>35.200000000000003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131</v>
      </c>
      <c r="AU171" s="211" t="s">
        <v>84</v>
      </c>
      <c r="AV171" s="13" t="s">
        <v>84</v>
      </c>
      <c r="AW171" s="13" t="s">
        <v>32</v>
      </c>
      <c r="AX171" s="13" t="s">
        <v>80</v>
      </c>
      <c r="AY171" s="211" t="s">
        <v>120</v>
      </c>
    </row>
    <row r="172" spans="1:65" s="2" customFormat="1" ht="33" customHeight="1">
      <c r="A172" s="33"/>
      <c r="B172" s="34"/>
      <c r="C172" s="186" t="s">
        <v>237</v>
      </c>
      <c r="D172" s="186" t="s">
        <v>122</v>
      </c>
      <c r="E172" s="187" t="s">
        <v>238</v>
      </c>
      <c r="F172" s="188" t="s">
        <v>239</v>
      </c>
      <c r="G172" s="189" t="s">
        <v>125</v>
      </c>
      <c r="H172" s="190">
        <v>35.200000000000003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40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126</v>
      </c>
      <c r="AT172" s="198" t="s">
        <v>122</v>
      </c>
      <c r="AU172" s="198" t="s">
        <v>84</v>
      </c>
      <c r="AY172" s="16" t="s">
        <v>120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80</v>
      </c>
      <c r="BK172" s="199">
        <f>ROUND(I172*H172,2)</f>
        <v>0</v>
      </c>
      <c r="BL172" s="16" t="s">
        <v>126</v>
      </c>
      <c r="BM172" s="198" t="s">
        <v>240</v>
      </c>
    </row>
    <row r="173" spans="1:65" s="13" customFormat="1" ht="11.25">
      <c r="B173" s="200"/>
      <c r="C173" s="201"/>
      <c r="D173" s="202" t="s">
        <v>131</v>
      </c>
      <c r="E173" s="203" t="s">
        <v>1</v>
      </c>
      <c r="F173" s="204" t="s">
        <v>228</v>
      </c>
      <c r="G173" s="201"/>
      <c r="H173" s="205">
        <v>35.200000000000003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131</v>
      </c>
      <c r="AU173" s="211" t="s">
        <v>84</v>
      </c>
      <c r="AV173" s="13" t="s">
        <v>84</v>
      </c>
      <c r="AW173" s="13" t="s">
        <v>32</v>
      </c>
      <c r="AX173" s="13" t="s">
        <v>80</v>
      </c>
      <c r="AY173" s="211" t="s">
        <v>120</v>
      </c>
    </row>
    <row r="174" spans="1:65" s="2" customFormat="1" ht="21.75" customHeight="1">
      <c r="A174" s="33"/>
      <c r="B174" s="34"/>
      <c r="C174" s="186" t="s">
        <v>241</v>
      </c>
      <c r="D174" s="186" t="s">
        <v>122</v>
      </c>
      <c r="E174" s="187" t="s">
        <v>242</v>
      </c>
      <c r="F174" s="188" t="s">
        <v>243</v>
      </c>
      <c r="G174" s="189" t="s">
        <v>125</v>
      </c>
      <c r="H174" s="190">
        <v>9.6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40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126</v>
      </c>
      <c r="AT174" s="198" t="s">
        <v>122</v>
      </c>
      <c r="AU174" s="198" t="s">
        <v>84</v>
      </c>
      <c r="AY174" s="16" t="s">
        <v>120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80</v>
      </c>
      <c r="BK174" s="199">
        <f>ROUND(I174*H174,2)</f>
        <v>0</v>
      </c>
      <c r="BL174" s="16" t="s">
        <v>126</v>
      </c>
      <c r="BM174" s="198" t="s">
        <v>244</v>
      </c>
    </row>
    <row r="175" spans="1:65" s="13" customFormat="1" ht="11.25">
      <c r="B175" s="200"/>
      <c r="C175" s="201"/>
      <c r="D175" s="202" t="s">
        <v>131</v>
      </c>
      <c r="E175" s="203" t="s">
        <v>1</v>
      </c>
      <c r="F175" s="204" t="s">
        <v>245</v>
      </c>
      <c r="G175" s="201"/>
      <c r="H175" s="205">
        <v>9.6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131</v>
      </c>
      <c r="AU175" s="211" t="s">
        <v>84</v>
      </c>
      <c r="AV175" s="13" t="s">
        <v>84</v>
      </c>
      <c r="AW175" s="13" t="s">
        <v>32</v>
      </c>
      <c r="AX175" s="13" t="s">
        <v>80</v>
      </c>
      <c r="AY175" s="211" t="s">
        <v>120</v>
      </c>
    </row>
    <row r="176" spans="1:65" s="2" customFormat="1" ht="21.75" customHeight="1">
      <c r="A176" s="33"/>
      <c r="B176" s="34"/>
      <c r="C176" s="212" t="s">
        <v>246</v>
      </c>
      <c r="D176" s="212" t="s">
        <v>182</v>
      </c>
      <c r="E176" s="213" t="s">
        <v>247</v>
      </c>
      <c r="F176" s="214" t="s">
        <v>248</v>
      </c>
      <c r="G176" s="215" t="s">
        <v>125</v>
      </c>
      <c r="H176" s="216">
        <v>6.1609999999999996</v>
      </c>
      <c r="I176" s="217"/>
      <c r="J176" s="218">
        <f>ROUND(I176*H176,2)</f>
        <v>0</v>
      </c>
      <c r="K176" s="219"/>
      <c r="L176" s="220"/>
      <c r="M176" s="221" t="s">
        <v>1</v>
      </c>
      <c r="N176" s="222" t="s">
        <v>40</v>
      </c>
      <c r="O176" s="70"/>
      <c r="P176" s="196">
        <f>O176*H176</f>
        <v>0</v>
      </c>
      <c r="Q176" s="196">
        <v>0.18</v>
      </c>
      <c r="R176" s="196">
        <f>Q176*H176</f>
        <v>1.1089799999999999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155</v>
      </c>
      <c r="AT176" s="198" t="s">
        <v>182</v>
      </c>
      <c r="AU176" s="198" t="s">
        <v>84</v>
      </c>
      <c r="AY176" s="16" t="s">
        <v>120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80</v>
      </c>
      <c r="BK176" s="199">
        <f>ROUND(I176*H176,2)</f>
        <v>0</v>
      </c>
      <c r="BL176" s="16" t="s">
        <v>126</v>
      </c>
      <c r="BM176" s="198" t="s">
        <v>249</v>
      </c>
    </row>
    <row r="177" spans="1:65" s="2" customFormat="1" ht="19.5">
      <c r="A177" s="33"/>
      <c r="B177" s="34"/>
      <c r="C177" s="35"/>
      <c r="D177" s="202" t="s">
        <v>250</v>
      </c>
      <c r="E177" s="35"/>
      <c r="F177" s="234" t="s">
        <v>251</v>
      </c>
      <c r="G177" s="35"/>
      <c r="H177" s="35"/>
      <c r="I177" s="235"/>
      <c r="J177" s="35"/>
      <c r="K177" s="35"/>
      <c r="L177" s="38"/>
      <c r="M177" s="236"/>
      <c r="N177" s="237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250</v>
      </c>
      <c r="AU177" s="16" t="s">
        <v>84</v>
      </c>
    </row>
    <row r="178" spans="1:65" s="13" customFormat="1" ht="11.25">
      <c r="B178" s="200"/>
      <c r="C178" s="201"/>
      <c r="D178" s="202" t="s">
        <v>131</v>
      </c>
      <c r="E178" s="203" t="s">
        <v>1</v>
      </c>
      <c r="F178" s="204" t="s">
        <v>252</v>
      </c>
      <c r="G178" s="201"/>
      <c r="H178" s="205">
        <v>6.1609999999999996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131</v>
      </c>
      <c r="AU178" s="211" t="s">
        <v>84</v>
      </c>
      <c r="AV178" s="13" t="s">
        <v>84</v>
      </c>
      <c r="AW178" s="13" t="s">
        <v>32</v>
      </c>
      <c r="AX178" s="13" t="s">
        <v>80</v>
      </c>
      <c r="AY178" s="211" t="s">
        <v>120</v>
      </c>
    </row>
    <row r="179" spans="1:65" s="2" customFormat="1" ht="21.75" customHeight="1">
      <c r="A179" s="33"/>
      <c r="B179" s="34"/>
      <c r="C179" s="212" t="s">
        <v>253</v>
      </c>
      <c r="D179" s="212" t="s">
        <v>182</v>
      </c>
      <c r="E179" s="213" t="s">
        <v>254</v>
      </c>
      <c r="F179" s="214" t="s">
        <v>255</v>
      </c>
      <c r="G179" s="215" t="s">
        <v>125</v>
      </c>
      <c r="H179" s="216">
        <v>3.5350000000000001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40</v>
      </c>
      <c r="O179" s="70"/>
      <c r="P179" s="196">
        <f>O179*H179</f>
        <v>0</v>
      </c>
      <c r="Q179" s="196">
        <v>0.13100000000000001</v>
      </c>
      <c r="R179" s="196">
        <f>Q179*H179</f>
        <v>0.46308500000000002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155</v>
      </c>
      <c r="AT179" s="198" t="s">
        <v>182</v>
      </c>
      <c r="AU179" s="198" t="s">
        <v>84</v>
      </c>
      <c r="AY179" s="16" t="s">
        <v>120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80</v>
      </c>
      <c r="BK179" s="199">
        <f>ROUND(I179*H179,2)</f>
        <v>0</v>
      </c>
      <c r="BL179" s="16" t="s">
        <v>126</v>
      </c>
      <c r="BM179" s="198" t="s">
        <v>256</v>
      </c>
    </row>
    <row r="180" spans="1:65" s="13" customFormat="1" ht="11.25">
      <c r="B180" s="200"/>
      <c r="C180" s="201"/>
      <c r="D180" s="202" t="s">
        <v>131</v>
      </c>
      <c r="E180" s="203" t="s">
        <v>1</v>
      </c>
      <c r="F180" s="204" t="s">
        <v>257</v>
      </c>
      <c r="G180" s="201"/>
      <c r="H180" s="205">
        <v>3.5350000000000001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131</v>
      </c>
      <c r="AU180" s="211" t="s">
        <v>84</v>
      </c>
      <c r="AV180" s="13" t="s">
        <v>84</v>
      </c>
      <c r="AW180" s="13" t="s">
        <v>32</v>
      </c>
      <c r="AX180" s="13" t="s">
        <v>80</v>
      </c>
      <c r="AY180" s="211" t="s">
        <v>120</v>
      </c>
    </row>
    <row r="181" spans="1:65" s="2" customFormat="1" ht="21.75" customHeight="1">
      <c r="A181" s="33"/>
      <c r="B181" s="34"/>
      <c r="C181" s="186" t="s">
        <v>258</v>
      </c>
      <c r="D181" s="186" t="s">
        <v>122</v>
      </c>
      <c r="E181" s="187" t="s">
        <v>259</v>
      </c>
      <c r="F181" s="188" t="s">
        <v>260</v>
      </c>
      <c r="G181" s="189" t="s">
        <v>125</v>
      </c>
      <c r="H181" s="190">
        <v>33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40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126</v>
      </c>
      <c r="AT181" s="198" t="s">
        <v>122</v>
      </c>
      <c r="AU181" s="198" t="s">
        <v>84</v>
      </c>
      <c r="AY181" s="16" t="s">
        <v>120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80</v>
      </c>
      <c r="BK181" s="199">
        <f>ROUND(I181*H181,2)</f>
        <v>0</v>
      </c>
      <c r="BL181" s="16" t="s">
        <v>126</v>
      </c>
      <c r="BM181" s="198" t="s">
        <v>261</v>
      </c>
    </row>
    <row r="182" spans="1:65" s="13" customFormat="1" ht="11.25">
      <c r="B182" s="200"/>
      <c r="C182" s="201"/>
      <c r="D182" s="202" t="s">
        <v>131</v>
      </c>
      <c r="E182" s="203" t="s">
        <v>1</v>
      </c>
      <c r="F182" s="204" t="s">
        <v>262</v>
      </c>
      <c r="G182" s="201"/>
      <c r="H182" s="205">
        <v>33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131</v>
      </c>
      <c r="AU182" s="211" t="s">
        <v>84</v>
      </c>
      <c r="AV182" s="13" t="s">
        <v>84</v>
      </c>
      <c r="AW182" s="13" t="s">
        <v>32</v>
      </c>
      <c r="AX182" s="13" t="s">
        <v>80</v>
      </c>
      <c r="AY182" s="211" t="s">
        <v>120</v>
      </c>
    </row>
    <row r="183" spans="1:65" s="2" customFormat="1" ht="16.5" customHeight="1">
      <c r="A183" s="33"/>
      <c r="B183" s="34"/>
      <c r="C183" s="212" t="s">
        <v>263</v>
      </c>
      <c r="D183" s="212" t="s">
        <v>182</v>
      </c>
      <c r="E183" s="213" t="s">
        <v>264</v>
      </c>
      <c r="F183" s="214" t="s">
        <v>265</v>
      </c>
      <c r="G183" s="215" t="s">
        <v>125</v>
      </c>
      <c r="H183" s="216">
        <v>33.33</v>
      </c>
      <c r="I183" s="217"/>
      <c r="J183" s="218">
        <f>ROUND(I183*H183,2)</f>
        <v>0</v>
      </c>
      <c r="K183" s="219"/>
      <c r="L183" s="220"/>
      <c r="M183" s="221" t="s">
        <v>1</v>
      </c>
      <c r="N183" s="222" t="s">
        <v>40</v>
      </c>
      <c r="O183" s="70"/>
      <c r="P183" s="196">
        <f>O183*H183</f>
        <v>0</v>
      </c>
      <c r="Q183" s="196">
        <v>0.11799999999999999</v>
      </c>
      <c r="R183" s="196">
        <f>Q183*H183</f>
        <v>3.9329399999999994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155</v>
      </c>
      <c r="AT183" s="198" t="s">
        <v>182</v>
      </c>
      <c r="AU183" s="198" t="s">
        <v>84</v>
      </c>
      <c r="AY183" s="16" t="s">
        <v>120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80</v>
      </c>
      <c r="BK183" s="199">
        <f>ROUND(I183*H183,2)</f>
        <v>0</v>
      </c>
      <c r="BL183" s="16" t="s">
        <v>126</v>
      </c>
      <c r="BM183" s="198" t="s">
        <v>266</v>
      </c>
    </row>
    <row r="184" spans="1:65" s="13" customFormat="1" ht="11.25">
      <c r="B184" s="200"/>
      <c r="C184" s="201"/>
      <c r="D184" s="202" t="s">
        <v>131</v>
      </c>
      <c r="E184" s="203" t="s">
        <v>1</v>
      </c>
      <c r="F184" s="204" t="s">
        <v>267</v>
      </c>
      <c r="G184" s="201"/>
      <c r="H184" s="205">
        <v>33.33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131</v>
      </c>
      <c r="AU184" s="211" t="s">
        <v>84</v>
      </c>
      <c r="AV184" s="13" t="s">
        <v>84</v>
      </c>
      <c r="AW184" s="13" t="s">
        <v>32</v>
      </c>
      <c r="AX184" s="13" t="s">
        <v>80</v>
      </c>
      <c r="AY184" s="211" t="s">
        <v>120</v>
      </c>
    </row>
    <row r="185" spans="1:65" s="2" customFormat="1" ht="21.75" customHeight="1">
      <c r="A185" s="33"/>
      <c r="B185" s="34"/>
      <c r="C185" s="186" t="s">
        <v>268</v>
      </c>
      <c r="D185" s="186" t="s">
        <v>122</v>
      </c>
      <c r="E185" s="187" t="s">
        <v>269</v>
      </c>
      <c r="F185" s="188" t="s">
        <v>270</v>
      </c>
      <c r="G185" s="189" t="s">
        <v>125</v>
      </c>
      <c r="H185" s="190">
        <v>508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40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126</v>
      </c>
      <c r="AT185" s="198" t="s">
        <v>122</v>
      </c>
      <c r="AU185" s="198" t="s">
        <v>84</v>
      </c>
      <c r="AY185" s="16" t="s">
        <v>120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80</v>
      </c>
      <c r="BK185" s="199">
        <f>ROUND(I185*H185,2)</f>
        <v>0</v>
      </c>
      <c r="BL185" s="16" t="s">
        <v>126</v>
      </c>
      <c r="BM185" s="198" t="s">
        <v>271</v>
      </c>
    </row>
    <row r="186" spans="1:65" s="13" customFormat="1" ht="11.25">
      <c r="B186" s="200"/>
      <c r="C186" s="201"/>
      <c r="D186" s="202" t="s">
        <v>131</v>
      </c>
      <c r="E186" s="203" t="s">
        <v>1</v>
      </c>
      <c r="F186" s="204" t="s">
        <v>272</v>
      </c>
      <c r="G186" s="201"/>
      <c r="H186" s="205">
        <v>508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131</v>
      </c>
      <c r="AU186" s="211" t="s">
        <v>84</v>
      </c>
      <c r="AV186" s="13" t="s">
        <v>84</v>
      </c>
      <c r="AW186" s="13" t="s">
        <v>32</v>
      </c>
      <c r="AX186" s="13" t="s">
        <v>80</v>
      </c>
      <c r="AY186" s="211" t="s">
        <v>120</v>
      </c>
    </row>
    <row r="187" spans="1:65" s="2" customFormat="1" ht="21.75" customHeight="1">
      <c r="A187" s="33"/>
      <c r="B187" s="34"/>
      <c r="C187" s="212" t="s">
        <v>273</v>
      </c>
      <c r="D187" s="212" t="s">
        <v>182</v>
      </c>
      <c r="E187" s="213" t="s">
        <v>274</v>
      </c>
      <c r="F187" s="214" t="s">
        <v>275</v>
      </c>
      <c r="G187" s="215" t="s">
        <v>125</v>
      </c>
      <c r="H187" s="216">
        <v>166.483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40</v>
      </c>
      <c r="O187" s="70"/>
      <c r="P187" s="196">
        <f>O187*H187</f>
        <v>0</v>
      </c>
      <c r="Q187" s="196">
        <v>0.12</v>
      </c>
      <c r="R187" s="196">
        <f>Q187*H187</f>
        <v>19.977959999999999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155</v>
      </c>
      <c r="AT187" s="198" t="s">
        <v>182</v>
      </c>
      <c r="AU187" s="198" t="s">
        <v>84</v>
      </c>
      <c r="AY187" s="16" t="s">
        <v>120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80</v>
      </c>
      <c r="BK187" s="199">
        <f>ROUND(I187*H187,2)</f>
        <v>0</v>
      </c>
      <c r="BL187" s="16" t="s">
        <v>126</v>
      </c>
      <c r="BM187" s="198" t="s">
        <v>276</v>
      </c>
    </row>
    <row r="188" spans="1:65" s="13" customFormat="1" ht="11.25">
      <c r="B188" s="200"/>
      <c r="C188" s="201"/>
      <c r="D188" s="202" t="s">
        <v>131</v>
      </c>
      <c r="E188" s="203" t="s">
        <v>1</v>
      </c>
      <c r="F188" s="204" t="s">
        <v>277</v>
      </c>
      <c r="G188" s="201"/>
      <c r="H188" s="205">
        <v>166.483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131</v>
      </c>
      <c r="AU188" s="211" t="s">
        <v>84</v>
      </c>
      <c r="AV188" s="13" t="s">
        <v>84</v>
      </c>
      <c r="AW188" s="13" t="s">
        <v>32</v>
      </c>
      <c r="AX188" s="13" t="s">
        <v>80</v>
      </c>
      <c r="AY188" s="211" t="s">
        <v>120</v>
      </c>
    </row>
    <row r="189" spans="1:65" s="2" customFormat="1" ht="21.75" customHeight="1">
      <c r="A189" s="33"/>
      <c r="B189" s="34"/>
      <c r="C189" s="212" t="s">
        <v>278</v>
      </c>
      <c r="D189" s="212" t="s">
        <v>182</v>
      </c>
      <c r="E189" s="213" t="s">
        <v>279</v>
      </c>
      <c r="F189" s="214" t="s">
        <v>280</v>
      </c>
      <c r="G189" s="215" t="s">
        <v>125</v>
      </c>
      <c r="H189" s="216">
        <v>333.46699999999998</v>
      </c>
      <c r="I189" s="217"/>
      <c r="J189" s="218">
        <f>ROUND(I189*H189,2)</f>
        <v>0</v>
      </c>
      <c r="K189" s="219"/>
      <c r="L189" s="220"/>
      <c r="M189" s="221" t="s">
        <v>1</v>
      </c>
      <c r="N189" s="222" t="s">
        <v>40</v>
      </c>
      <c r="O189" s="70"/>
      <c r="P189" s="196">
        <f>O189*H189</f>
        <v>0</v>
      </c>
      <c r="Q189" s="196">
        <v>0.13100000000000001</v>
      </c>
      <c r="R189" s="196">
        <f>Q189*H189</f>
        <v>43.684176999999998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155</v>
      </c>
      <c r="AT189" s="198" t="s">
        <v>182</v>
      </c>
      <c r="AU189" s="198" t="s">
        <v>84</v>
      </c>
      <c r="AY189" s="16" t="s">
        <v>120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80</v>
      </c>
      <c r="BK189" s="199">
        <f>ROUND(I189*H189,2)</f>
        <v>0</v>
      </c>
      <c r="BL189" s="16" t="s">
        <v>126</v>
      </c>
      <c r="BM189" s="198" t="s">
        <v>281</v>
      </c>
    </row>
    <row r="190" spans="1:65" s="13" customFormat="1" ht="11.25">
      <c r="B190" s="200"/>
      <c r="C190" s="201"/>
      <c r="D190" s="202" t="s">
        <v>131</v>
      </c>
      <c r="E190" s="203" t="s">
        <v>1</v>
      </c>
      <c r="F190" s="204" t="s">
        <v>282</v>
      </c>
      <c r="G190" s="201"/>
      <c r="H190" s="205">
        <v>333.46699999999998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131</v>
      </c>
      <c r="AU190" s="211" t="s">
        <v>84</v>
      </c>
      <c r="AV190" s="13" t="s">
        <v>84</v>
      </c>
      <c r="AW190" s="13" t="s">
        <v>32</v>
      </c>
      <c r="AX190" s="13" t="s">
        <v>80</v>
      </c>
      <c r="AY190" s="211" t="s">
        <v>120</v>
      </c>
    </row>
    <row r="191" spans="1:65" s="2" customFormat="1" ht="21.75" customHeight="1">
      <c r="A191" s="33"/>
      <c r="B191" s="34"/>
      <c r="C191" s="212" t="s">
        <v>283</v>
      </c>
      <c r="D191" s="212" t="s">
        <v>182</v>
      </c>
      <c r="E191" s="213" t="s">
        <v>284</v>
      </c>
      <c r="F191" s="214" t="s">
        <v>285</v>
      </c>
      <c r="G191" s="215" t="s">
        <v>125</v>
      </c>
      <c r="H191" s="216">
        <v>13.13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40</v>
      </c>
      <c r="O191" s="70"/>
      <c r="P191" s="196">
        <f>O191*H191</f>
        <v>0</v>
      </c>
      <c r="Q191" s="196">
        <v>0.13100000000000001</v>
      </c>
      <c r="R191" s="196">
        <f>Q191*H191</f>
        <v>1.7200300000000002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155</v>
      </c>
      <c r="AT191" s="198" t="s">
        <v>182</v>
      </c>
      <c r="AU191" s="198" t="s">
        <v>84</v>
      </c>
      <c r="AY191" s="16" t="s">
        <v>120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80</v>
      </c>
      <c r="BK191" s="199">
        <f>ROUND(I191*H191,2)</f>
        <v>0</v>
      </c>
      <c r="BL191" s="16" t="s">
        <v>126</v>
      </c>
      <c r="BM191" s="198" t="s">
        <v>286</v>
      </c>
    </row>
    <row r="192" spans="1:65" s="13" customFormat="1" ht="11.25">
      <c r="B192" s="200"/>
      <c r="C192" s="201"/>
      <c r="D192" s="202" t="s">
        <v>131</v>
      </c>
      <c r="E192" s="203" t="s">
        <v>1</v>
      </c>
      <c r="F192" s="204" t="s">
        <v>287</v>
      </c>
      <c r="G192" s="201"/>
      <c r="H192" s="205">
        <v>13.13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131</v>
      </c>
      <c r="AU192" s="211" t="s">
        <v>84</v>
      </c>
      <c r="AV192" s="13" t="s">
        <v>84</v>
      </c>
      <c r="AW192" s="13" t="s">
        <v>32</v>
      </c>
      <c r="AX192" s="13" t="s">
        <v>80</v>
      </c>
      <c r="AY192" s="211" t="s">
        <v>120</v>
      </c>
    </row>
    <row r="193" spans="1:65" s="2" customFormat="1" ht="21.75" customHeight="1">
      <c r="A193" s="33"/>
      <c r="B193" s="34"/>
      <c r="C193" s="186" t="s">
        <v>288</v>
      </c>
      <c r="D193" s="186" t="s">
        <v>122</v>
      </c>
      <c r="E193" s="187" t="s">
        <v>289</v>
      </c>
      <c r="F193" s="188" t="s">
        <v>290</v>
      </c>
      <c r="G193" s="189" t="s">
        <v>125</v>
      </c>
      <c r="H193" s="190">
        <v>304</v>
      </c>
      <c r="I193" s="191"/>
      <c r="J193" s="192">
        <f>ROUND(I193*H193,2)</f>
        <v>0</v>
      </c>
      <c r="K193" s="193"/>
      <c r="L193" s="38"/>
      <c r="M193" s="194" t="s">
        <v>1</v>
      </c>
      <c r="N193" s="195" t="s">
        <v>40</v>
      </c>
      <c r="O193" s="70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126</v>
      </c>
      <c r="AT193" s="198" t="s">
        <v>122</v>
      </c>
      <c r="AU193" s="198" t="s">
        <v>84</v>
      </c>
      <c r="AY193" s="16" t="s">
        <v>120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80</v>
      </c>
      <c r="BK193" s="199">
        <f>ROUND(I193*H193,2)</f>
        <v>0</v>
      </c>
      <c r="BL193" s="16" t="s">
        <v>126</v>
      </c>
      <c r="BM193" s="198" t="s">
        <v>291</v>
      </c>
    </row>
    <row r="194" spans="1:65" s="13" customFormat="1" ht="11.25">
      <c r="B194" s="200"/>
      <c r="C194" s="201"/>
      <c r="D194" s="202" t="s">
        <v>131</v>
      </c>
      <c r="E194" s="203" t="s">
        <v>1</v>
      </c>
      <c r="F194" s="204" t="s">
        <v>292</v>
      </c>
      <c r="G194" s="201"/>
      <c r="H194" s="205">
        <v>304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131</v>
      </c>
      <c r="AU194" s="211" t="s">
        <v>84</v>
      </c>
      <c r="AV194" s="13" t="s">
        <v>84</v>
      </c>
      <c r="AW194" s="13" t="s">
        <v>32</v>
      </c>
      <c r="AX194" s="13" t="s">
        <v>80</v>
      </c>
      <c r="AY194" s="211" t="s">
        <v>120</v>
      </c>
    </row>
    <row r="195" spans="1:65" s="2" customFormat="1" ht="21.75" customHeight="1">
      <c r="A195" s="33"/>
      <c r="B195" s="34"/>
      <c r="C195" s="212" t="s">
        <v>293</v>
      </c>
      <c r="D195" s="212" t="s">
        <v>182</v>
      </c>
      <c r="E195" s="213" t="s">
        <v>294</v>
      </c>
      <c r="F195" s="214" t="s">
        <v>295</v>
      </c>
      <c r="G195" s="215" t="s">
        <v>125</v>
      </c>
      <c r="H195" s="216">
        <v>272.7</v>
      </c>
      <c r="I195" s="217"/>
      <c r="J195" s="218">
        <f>ROUND(I195*H195,2)</f>
        <v>0</v>
      </c>
      <c r="K195" s="219"/>
      <c r="L195" s="220"/>
      <c r="M195" s="221" t="s">
        <v>1</v>
      </c>
      <c r="N195" s="222" t="s">
        <v>40</v>
      </c>
      <c r="O195" s="70"/>
      <c r="P195" s="196">
        <f>O195*H195</f>
        <v>0</v>
      </c>
      <c r="Q195" s="196">
        <v>0.17599999999999999</v>
      </c>
      <c r="R195" s="196">
        <f>Q195*H195</f>
        <v>47.995199999999997</v>
      </c>
      <c r="S195" s="196">
        <v>0</v>
      </c>
      <c r="T195" s="19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8" t="s">
        <v>155</v>
      </c>
      <c r="AT195" s="198" t="s">
        <v>182</v>
      </c>
      <c r="AU195" s="198" t="s">
        <v>84</v>
      </c>
      <c r="AY195" s="16" t="s">
        <v>120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6" t="s">
        <v>80</v>
      </c>
      <c r="BK195" s="199">
        <f>ROUND(I195*H195,2)</f>
        <v>0</v>
      </c>
      <c r="BL195" s="16" t="s">
        <v>126</v>
      </c>
      <c r="BM195" s="198" t="s">
        <v>296</v>
      </c>
    </row>
    <row r="196" spans="1:65" s="13" customFormat="1" ht="11.25">
      <c r="B196" s="200"/>
      <c r="C196" s="201"/>
      <c r="D196" s="202" t="s">
        <v>131</v>
      </c>
      <c r="E196" s="203" t="s">
        <v>1</v>
      </c>
      <c r="F196" s="204" t="s">
        <v>297</v>
      </c>
      <c r="G196" s="201"/>
      <c r="H196" s="205">
        <v>272.7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131</v>
      </c>
      <c r="AU196" s="211" t="s">
        <v>84</v>
      </c>
      <c r="AV196" s="13" t="s">
        <v>84</v>
      </c>
      <c r="AW196" s="13" t="s">
        <v>32</v>
      </c>
      <c r="AX196" s="13" t="s">
        <v>80</v>
      </c>
      <c r="AY196" s="211" t="s">
        <v>120</v>
      </c>
    </row>
    <row r="197" spans="1:65" s="2" customFormat="1" ht="21.75" customHeight="1">
      <c r="A197" s="33"/>
      <c r="B197" s="34"/>
      <c r="C197" s="212" t="s">
        <v>298</v>
      </c>
      <c r="D197" s="212" t="s">
        <v>182</v>
      </c>
      <c r="E197" s="213" t="s">
        <v>299</v>
      </c>
      <c r="F197" s="214" t="s">
        <v>300</v>
      </c>
      <c r="G197" s="215" t="s">
        <v>125</v>
      </c>
      <c r="H197" s="216">
        <v>34.340000000000003</v>
      </c>
      <c r="I197" s="217"/>
      <c r="J197" s="218">
        <f>ROUND(I197*H197,2)</f>
        <v>0</v>
      </c>
      <c r="K197" s="219"/>
      <c r="L197" s="220"/>
      <c r="M197" s="221" t="s">
        <v>1</v>
      </c>
      <c r="N197" s="222" t="s">
        <v>40</v>
      </c>
      <c r="O197" s="70"/>
      <c r="P197" s="196">
        <f>O197*H197</f>
        <v>0</v>
      </c>
      <c r="Q197" s="196">
        <v>0.17499999999999999</v>
      </c>
      <c r="R197" s="196">
        <f>Q197*H197</f>
        <v>6.0095000000000001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155</v>
      </c>
      <c r="AT197" s="198" t="s">
        <v>182</v>
      </c>
      <c r="AU197" s="198" t="s">
        <v>84</v>
      </c>
      <c r="AY197" s="16" t="s">
        <v>120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80</v>
      </c>
      <c r="BK197" s="199">
        <f>ROUND(I197*H197,2)</f>
        <v>0</v>
      </c>
      <c r="BL197" s="16" t="s">
        <v>126</v>
      </c>
      <c r="BM197" s="198" t="s">
        <v>301</v>
      </c>
    </row>
    <row r="198" spans="1:65" s="13" customFormat="1" ht="11.25">
      <c r="B198" s="200"/>
      <c r="C198" s="201"/>
      <c r="D198" s="202" t="s">
        <v>131</v>
      </c>
      <c r="E198" s="203" t="s">
        <v>1</v>
      </c>
      <c r="F198" s="204" t="s">
        <v>302</v>
      </c>
      <c r="G198" s="201"/>
      <c r="H198" s="205">
        <v>34.340000000000003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131</v>
      </c>
      <c r="AU198" s="211" t="s">
        <v>84</v>
      </c>
      <c r="AV198" s="13" t="s">
        <v>84</v>
      </c>
      <c r="AW198" s="13" t="s">
        <v>32</v>
      </c>
      <c r="AX198" s="13" t="s">
        <v>80</v>
      </c>
      <c r="AY198" s="211" t="s">
        <v>120</v>
      </c>
    </row>
    <row r="199" spans="1:65" s="12" customFormat="1" ht="22.9" customHeight="1">
      <c r="B199" s="170"/>
      <c r="C199" s="171"/>
      <c r="D199" s="172" t="s">
        <v>74</v>
      </c>
      <c r="E199" s="184" t="s">
        <v>155</v>
      </c>
      <c r="F199" s="184" t="s">
        <v>303</v>
      </c>
      <c r="G199" s="171"/>
      <c r="H199" s="171"/>
      <c r="I199" s="174"/>
      <c r="J199" s="185">
        <f>BK199</f>
        <v>0</v>
      </c>
      <c r="K199" s="171"/>
      <c r="L199" s="176"/>
      <c r="M199" s="177"/>
      <c r="N199" s="178"/>
      <c r="O199" s="178"/>
      <c r="P199" s="179">
        <f>P200</f>
        <v>0</v>
      </c>
      <c r="Q199" s="178"/>
      <c r="R199" s="179">
        <f>R200</f>
        <v>1.69472</v>
      </c>
      <c r="S199" s="178"/>
      <c r="T199" s="180">
        <f>T200</f>
        <v>0</v>
      </c>
      <c r="AR199" s="181" t="s">
        <v>80</v>
      </c>
      <c r="AT199" s="182" t="s">
        <v>74</v>
      </c>
      <c r="AU199" s="182" t="s">
        <v>80</v>
      </c>
      <c r="AY199" s="181" t="s">
        <v>120</v>
      </c>
      <c r="BK199" s="183">
        <f>BK200</f>
        <v>0</v>
      </c>
    </row>
    <row r="200" spans="1:65" s="2" customFormat="1" ht="21.75" customHeight="1">
      <c r="A200" s="33"/>
      <c r="B200" s="34"/>
      <c r="C200" s="186" t="s">
        <v>304</v>
      </c>
      <c r="D200" s="186" t="s">
        <v>122</v>
      </c>
      <c r="E200" s="187" t="s">
        <v>305</v>
      </c>
      <c r="F200" s="188" t="s">
        <v>306</v>
      </c>
      <c r="G200" s="189" t="s">
        <v>209</v>
      </c>
      <c r="H200" s="190">
        <v>4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40</v>
      </c>
      <c r="O200" s="70"/>
      <c r="P200" s="196">
        <f>O200*H200</f>
        <v>0</v>
      </c>
      <c r="Q200" s="196">
        <v>0.42368</v>
      </c>
      <c r="R200" s="196">
        <f>Q200*H200</f>
        <v>1.69472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126</v>
      </c>
      <c r="AT200" s="198" t="s">
        <v>122</v>
      </c>
      <c r="AU200" s="198" t="s">
        <v>84</v>
      </c>
      <c r="AY200" s="16" t="s">
        <v>120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80</v>
      </c>
      <c r="BK200" s="199">
        <f>ROUND(I200*H200,2)</f>
        <v>0</v>
      </c>
      <c r="BL200" s="16" t="s">
        <v>126</v>
      </c>
      <c r="BM200" s="198" t="s">
        <v>307</v>
      </c>
    </row>
    <row r="201" spans="1:65" s="12" customFormat="1" ht="22.9" customHeight="1">
      <c r="B201" s="170"/>
      <c r="C201" s="171"/>
      <c r="D201" s="172" t="s">
        <v>74</v>
      </c>
      <c r="E201" s="184" t="s">
        <v>160</v>
      </c>
      <c r="F201" s="184" t="s">
        <v>308</v>
      </c>
      <c r="G201" s="171"/>
      <c r="H201" s="171"/>
      <c r="I201" s="174"/>
      <c r="J201" s="185">
        <f>BK201</f>
        <v>0</v>
      </c>
      <c r="K201" s="171"/>
      <c r="L201" s="176"/>
      <c r="M201" s="177"/>
      <c r="N201" s="178"/>
      <c r="O201" s="178"/>
      <c r="P201" s="179">
        <f>SUM(P202:P216)</f>
        <v>0</v>
      </c>
      <c r="Q201" s="178"/>
      <c r="R201" s="179">
        <f>SUM(R202:R216)</f>
        <v>89.9167044</v>
      </c>
      <c r="S201" s="178"/>
      <c r="T201" s="180">
        <f>SUM(T202:T216)</f>
        <v>0</v>
      </c>
      <c r="AR201" s="181" t="s">
        <v>80</v>
      </c>
      <c r="AT201" s="182" t="s">
        <v>74</v>
      </c>
      <c r="AU201" s="182" t="s">
        <v>80</v>
      </c>
      <c r="AY201" s="181" t="s">
        <v>120</v>
      </c>
      <c r="BK201" s="183">
        <f>SUM(BK202:BK216)</f>
        <v>0</v>
      </c>
    </row>
    <row r="202" spans="1:65" s="2" customFormat="1" ht="21.75" customHeight="1">
      <c r="A202" s="33"/>
      <c r="B202" s="34"/>
      <c r="C202" s="186" t="s">
        <v>309</v>
      </c>
      <c r="D202" s="186" t="s">
        <v>122</v>
      </c>
      <c r="E202" s="187" t="s">
        <v>310</v>
      </c>
      <c r="F202" s="188" t="s">
        <v>311</v>
      </c>
      <c r="G202" s="189" t="s">
        <v>209</v>
      </c>
      <c r="H202" s="190">
        <v>9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40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126</v>
      </c>
      <c r="AT202" s="198" t="s">
        <v>122</v>
      </c>
      <c r="AU202" s="198" t="s">
        <v>84</v>
      </c>
      <c r="AY202" s="16" t="s">
        <v>120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80</v>
      </c>
      <c r="BK202" s="199">
        <f>ROUND(I202*H202,2)</f>
        <v>0</v>
      </c>
      <c r="BL202" s="16" t="s">
        <v>126</v>
      </c>
      <c r="BM202" s="198" t="s">
        <v>312</v>
      </c>
    </row>
    <row r="203" spans="1:65" s="2" customFormat="1" ht="21.75" customHeight="1">
      <c r="A203" s="33"/>
      <c r="B203" s="34"/>
      <c r="C203" s="186" t="s">
        <v>313</v>
      </c>
      <c r="D203" s="186" t="s">
        <v>122</v>
      </c>
      <c r="E203" s="187" t="s">
        <v>314</v>
      </c>
      <c r="F203" s="188" t="s">
        <v>315</v>
      </c>
      <c r="G203" s="189" t="s">
        <v>149</v>
      </c>
      <c r="H203" s="190">
        <v>107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40</v>
      </c>
      <c r="O203" s="70"/>
      <c r="P203" s="196">
        <f>O203*H203</f>
        <v>0</v>
      </c>
      <c r="Q203" s="196">
        <v>4.0000000000000003E-5</v>
      </c>
      <c r="R203" s="196">
        <f>Q203*H203</f>
        <v>4.28E-3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126</v>
      </c>
      <c r="AT203" s="198" t="s">
        <v>122</v>
      </c>
      <c r="AU203" s="198" t="s">
        <v>84</v>
      </c>
      <c r="AY203" s="16" t="s">
        <v>120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80</v>
      </c>
      <c r="BK203" s="199">
        <f>ROUND(I203*H203,2)</f>
        <v>0</v>
      </c>
      <c r="BL203" s="16" t="s">
        <v>126</v>
      </c>
      <c r="BM203" s="198" t="s">
        <v>316</v>
      </c>
    </row>
    <row r="204" spans="1:65" s="2" customFormat="1" ht="33" customHeight="1">
      <c r="A204" s="33"/>
      <c r="B204" s="34"/>
      <c r="C204" s="186" t="s">
        <v>317</v>
      </c>
      <c r="D204" s="186" t="s">
        <v>122</v>
      </c>
      <c r="E204" s="187" t="s">
        <v>318</v>
      </c>
      <c r="F204" s="188" t="s">
        <v>319</v>
      </c>
      <c r="G204" s="189" t="s">
        <v>149</v>
      </c>
      <c r="H204" s="190">
        <v>306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40</v>
      </c>
      <c r="O204" s="70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126</v>
      </c>
      <c r="AT204" s="198" t="s">
        <v>122</v>
      </c>
      <c r="AU204" s="198" t="s">
        <v>84</v>
      </c>
      <c r="AY204" s="16" t="s">
        <v>120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80</v>
      </c>
      <c r="BK204" s="199">
        <f>ROUND(I204*H204,2)</f>
        <v>0</v>
      </c>
      <c r="BL204" s="16" t="s">
        <v>126</v>
      </c>
      <c r="BM204" s="198" t="s">
        <v>320</v>
      </c>
    </row>
    <row r="205" spans="1:65" s="2" customFormat="1" ht="21.75" customHeight="1">
      <c r="A205" s="33"/>
      <c r="B205" s="34"/>
      <c r="C205" s="212" t="s">
        <v>321</v>
      </c>
      <c r="D205" s="212" t="s">
        <v>182</v>
      </c>
      <c r="E205" s="213" t="s">
        <v>322</v>
      </c>
      <c r="F205" s="214" t="s">
        <v>323</v>
      </c>
      <c r="G205" s="215" t="s">
        <v>149</v>
      </c>
      <c r="H205" s="216">
        <v>309.06</v>
      </c>
      <c r="I205" s="217"/>
      <c r="J205" s="218">
        <f>ROUND(I205*H205,2)</f>
        <v>0</v>
      </c>
      <c r="K205" s="219"/>
      <c r="L205" s="220"/>
      <c r="M205" s="221" t="s">
        <v>1</v>
      </c>
      <c r="N205" s="222" t="s">
        <v>40</v>
      </c>
      <c r="O205" s="70"/>
      <c r="P205" s="196">
        <f>O205*H205</f>
        <v>0</v>
      </c>
      <c r="Q205" s="196">
        <v>4.5999999999999999E-2</v>
      </c>
      <c r="R205" s="196">
        <f>Q205*H205</f>
        <v>14.216760000000001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155</v>
      </c>
      <c r="AT205" s="198" t="s">
        <v>182</v>
      </c>
      <c r="AU205" s="198" t="s">
        <v>84</v>
      </c>
      <c r="AY205" s="16" t="s">
        <v>120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80</v>
      </c>
      <c r="BK205" s="199">
        <f>ROUND(I205*H205,2)</f>
        <v>0</v>
      </c>
      <c r="BL205" s="16" t="s">
        <v>126</v>
      </c>
      <c r="BM205" s="198" t="s">
        <v>324</v>
      </c>
    </row>
    <row r="206" spans="1:65" s="13" customFormat="1" ht="11.25">
      <c r="B206" s="200"/>
      <c r="C206" s="201"/>
      <c r="D206" s="202" t="s">
        <v>131</v>
      </c>
      <c r="E206" s="203" t="s">
        <v>1</v>
      </c>
      <c r="F206" s="204" t="s">
        <v>325</v>
      </c>
      <c r="G206" s="201"/>
      <c r="H206" s="205">
        <v>309.06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131</v>
      </c>
      <c r="AU206" s="211" t="s">
        <v>84</v>
      </c>
      <c r="AV206" s="13" t="s">
        <v>84</v>
      </c>
      <c r="AW206" s="13" t="s">
        <v>32</v>
      </c>
      <c r="AX206" s="13" t="s">
        <v>80</v>
      </c>
      <c r="AY206" s="211" t="s">
        <v>120</v>
      </c>
    </row>
    <row r="207" spans="1:65" s="2" customFormat="1" ht="21.75" customHeight="1">
      <c r="A207" s="33"/>
      <c r="B207" s="34"/>
      <c r="C207" s="186" t="s">
        <v>326</v>
      </c>
      <c r="D207" s="186" t="s">
        <v>122</v>
      </c>
      <c r="E207" s="187" t="s">
        <v>327</v>
      </c>
      <c r="F207" s="188" t="s">
        <v>328</v>
      </c>
      <c r="G207" s="189" t="s">
        <v>149</v>
      </c>
      <c r="H207" s="190">
        <v>306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40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126</v>
      </c>
      <c r="AT207" s="198" t="s">
        <v>122</v>
      </c>
      <c r="AU207" s="198" t="s">
        <v>84</v>
      </c>
      <c r="AY207" s="16" t="s">
        <v>120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80</v>
      </c>
      <c r="BK207" s="199">
        <f>ROUND(I207*H207,2)</f>
        <v>0</v>
      </c>
      <c r="BL207" s="16" t="s">
        <v>126</v>
      </c>
      <c r="BM207" s="198" t="s">
        <v>329</v>
      </c>
    </row>
    <row r="208" spans="1:65" s="2" customFormat="1" ht="33" customHeight="1">
      <c r="A208" s="33"/>
      <c r="B208" s="34"/>
      <c r="C208" s="186" t="s">
        <v>330</v>
      </c>
      <c r="D208" s="186" t="s">
        <v>122</v>
      </c>
      <c r="E208" s="187" t="s">
        <v>331</v>
      </c>
      <c r="F208" s="188" t="s">
        <v>332</v>
      </c>
      <c r="G208" s="189" t="s">
        <v>149</v>
      </c>
      <c r="H208" s="190">
        <v>287</v>
      </c>
      <c r="I208" s="191"/>
      <c r="J208" s="192">
        <f>ROUND(I208*H208,2)</f>
        <v>0</v>
      </c>
      <c r="K208" s="193"/>
      <c r="L208" s="38"/>
      <c r="M208" s="194" t="s">
        <v>1</v>
      </c>
      <c r="N208" s="195" t="s">
        <v>40</v>
      </c>
      <c r="O208" s="70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8" t="s">
        <v>126</v>
      </c>
      <c r="AT208" s="198" t="s">
        <v>122</v>
      </c>
      <c r="AU208" s="198" t="s">
        <v>84</v>
      </c>
      <c r="AY208" s="16" t="s">
        <v>120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6" t="s">
        <v>80</v>
      </c>
      <c r="BK208" s="199">
        <f>ROUND(I208*H208,2)</f>
        <v>0</v>
      </c>
      <c r="BL208" s="16" t="s">
        <v>126</v>
      </c>
      <c r="BM208" s="198" t="s">
        <v>333</v>
      </c>
    </row>
    <row r="209" spans="1:65" s="2" customFormat="1" ht="16.5" customHeight="1">
      <c r="A209" s="33"/>
      <c r="B209" s="34"/>
      <c r="C209" s="212" t="s">
        <v>334</v>
      </c>
      <c r="D209" s="212" t="s">
        <v>182</v>
      </c>
      <c r="E209" s="213" t="s">
        <v>335</v>
      </c>
      <c r="F209" s="214" t="s">
        <v>336</v>
      </c>
      <c r="G209" s="215" t="s">
        <v>149</v>
      </c>
      <c r="H209" s="216">
        <v>289.87</v>
      </c>
      <c r="I209" s="217"/>
      <c r="J209" s="218">
        <f>ROUND(I209*H209,2)</f>
        <v>0</v>
      </c>
      <c r="K209" s="219"/>
      <c r="L209" s="220"/>
      <c r="M209" s="221" t="s">
        <v>1</v>
      </c>
      <c r="N209" s="222" t="s">
        <v>40</v>
      </c>
      <c r="O209" s="70"/>
      <c r="P209" s="196">
        <f>O209*H209</f>
        <v>0</v>
      </c>
      <c r="Q209" s="196">
        <v>5.6120000000000003E-2</v>
      </c>
      <c r="R209" s="196">
        <f>Q209*H209</f>
        <v>16.2675044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155</v>
      </c>
      <c r="AT209" s="198" t="s">
        <v>182</v>
      </c>
      <c r="AU209" s="198" t="s">
        <v>84</v>
      </c>
      <c r="AY209" s="16" t="s">
        <v>120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80</v>
      </c>
      <c r="BK209" s="199">
        <f>ROUND(I209*H209,2)</f>
        <v>0</v>
      </c>
      <c r="BL209" s="16" t="s">
        <v>126</v>
      </c>
      <c r="BM209" s="198" t="s">
        <v>337</v>
      </c>
    </row>
    <row r="210" spans="1:65" s="13" customFormat="1" ht="11.25">
      <c r="B210" s="200"/>
      <c r="C210" s="201"/>
      <c r="D210" s="202" t="s">
        <v>131</v>
      </c>
      <c r="E210" s="203" t="s">
        <v>1</v>
      </c>
      <c r="F210" s="204" t="s">
        <v>338</v>
      </c>
      <c r="G210" s="201"/>
      <c r="H210" s="205">
        <v>289.87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131</v>
      </c>
      <c r="AU210" s="211" t="s">
        <v>84</v>
      </c>
      <c r="AV210" s="13" t="s">
        <v>84</v>
      </c>
      <c r="AW210" s="13" t="s">
        <v>32</v>
      </c>
      <c r="AX210" s="13" t="s">
        <v>80</v>
      </c>
      <c r="AY210" s="211" t="s">
        <v>120</v>
      </c>
    </row>
    <row r="211" spans="1:65" s="2" customFormat="1" ht="21.75" customHeight="1">
      <c r="A211" s="33"/>
      <c r="B211" s="34"/>
      <c r="C211" s="186" t="s">
        <v>339</v>
      </c>
      <c r="D211" s="186" t="s">
        <v>122</v>
      </c>
      <c r="E211" s="187" t="s">
        <v>340</v>
      </c>
      <c r="F211" s="188" t="s">
        <v>341</v>
      </c>
      <c r="G211" s="189" t="s">
        <v>149</v>
      </c>
      <c r="H211" s="190">
        <v>352</v>
      </c>
      <c r="I211" s="191"/>
      <c r="J211" s="192">
        <f t="shared" ref="J211:J216" si="0">ROUND(I211*H211,2)</f>
        <v>0</v>
      </c>
      <c r="K211" s="193"/>
      <c r="L211" s="38"/>
      <c r="M211" s="194" t="s">
        <v>1</v>
      </c>
      <c r="N211" s="195" t="s">
        <v>40</v>
      </c>
      <c r="O211" s="70"/>
      <c r="P211" s="196">
        <f t="shared" ref="P211:P216" si="1">O211*H211</f>
        <v>0</v>
      </c>
      <c r="Q211" s="196">
        <v>0.16849</v>
      </c>
      <c r="R211" s="196">
        <f t="shared" ref="R211:R216" si="2">Q211*H211</f>
        <v>59.308480000000003</v>
      </c>
      <c r="S211" s="196">
        <v>0</v>
      </c>
      <c r="T211" s="197">
        <f t="shared" ref="T211:T216" si="3"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126</v>
      </c>
      <c r="AT211" s="198" t="s">
        <v>122</v>
      </c>
      <c r="AU211" s="198" t="s">
        <v>84</v>
      </c>
      <c r="AY211" s="16" t="s">
        <v>120</v>
      </c>
      <c r="BE211" s="199">
        <f t="shared" ref="BE211:BE216" si="4">IF(N211="základní",J211,0)</f>
        <v>0</v>
      </c>
      <c r="BF211" s="199">
        <f t="shared" ref="BF211:BF216" si="5">IF(N211="snížená",J211,0)</f>
        <v>0</v>
      </c>
      <c r="BG211" s="199">
        <f t="shared" ref="BG211:BG216" si="6">IF(N211="zákl. přenesená",J211,0)</f>
        <v>0</v>
      </c>
      <c r="BH211" s="199">
        <f t="shared" ref="BH211:BH216" si="7">IF(N211="sníž. přenesená",J211,0)</f>
        <v>0</v>
      </c>
      <c r="BI211" s="199">
        <f t="shared" ref="BI211:BI216" si="8">IF(N211="nulová",J211,0)</f>
        <v>0</v>
      </c>
      <c r="BJ211" s="16" t="s">
        <v>80</v>
      </c>
      <c r="BK211" s="199">
        <f t="shared" ref="BK211:BK216" si="9">ROUND(I211*H211,2)</f>
        <v>0</v>
      </c>
      <c r="BL211" s="16" t="s">
        <v>126</v>
      </c>
      <c r="BM211" s="198" t="s">
        <v>342</v>
      </c>
    </row>
    <row r="212" spans="1:65" s="2" customFormat="1" ht="21.75" customHeight="1">
      <c r="A212" s="33"/>
      <c r="B212" s="34"/>
      <c r="C212" s="186" t="s">
        <v>343</v>
      </c>
      <c r="D212" s="186" t="s">
        <v>122</v>
      </c>
      <c r="E212" s="187" t="s">
        <v>344</v>
      </c>
      <c r="F212" s="188" t="s">
        <v>345</v>
      </c>
      <c r="G212" s="189" t="s">
        <v>149</v>
      </c>
      <c r="H212" s="190">
        <v>352</v>
      </c>
      <c r="I212" s="191"/>
      <c r="J212" s="192">
        <f t="shared" si="0"/>
        <v>0</v>
      </c>
      <c r="K212" s="193"/>
      <c r="L212" s="38"/>
      <c r="M212" s="194" t="s">
        <v>1</v>
      </c>
      <c r="N212" s="195" t="s">
        <v>40</v>
      </c>
      <c r="O212" s="70"/>
      <c r="P212" s="196">
        <f t="shared" si="1"/>
        <v>0</v>
      </c>
      <c r="Q212" s="196">
        <v>3.4000000000000002E-4</v>
      </c>
      <c r="R212" s="196">
        <f t="shared" si="2"/>
        <v>0.11968000000000001</v>
      </c>
      <c r="S212" s="196">
        <v>0</v>
      </c>
      <c r="T212" s="197">
        <f t="shared" si="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126</v>
      </c>
      <c r="AT212" s="198" t="s">
        <v>122</v>
      </c>
      <c r="AU212" s="198" t="s">
        <v>84</v>
      </c>
      <c r="AY212" s="16" t="s">
        <v>120</v>
      </c>
      <c r="BE212" s="199">
        <f t="shared" si="4"/>
        <v>0</v>
      </c>
      <c r="BF212" s="199">
        <f t="shared" si="5"/>
        <v>0</v>
      </c>
      <c r="BG212" s="199">
        <f t="shared" si="6"/>
        <v>0</v>
      </c>
      <c r="BH212" s="199">
        <f t="shared" si="7"/>
        <v>0</v>
      </c>
      <c r="BI212" s="199">
        <f t="shared" si="8"/>
        <v>0</v>
      </c>
      <c r="BJ212" s="16" t="s">
        <v>80</v>
      </c>
      <c r="BK212" s="199">
        <f t="shared" si="9"/>
        <v>0</v>
      </c>
      <c r="BL212" s="16" t="s">
        <v>126</v>
      </c>
      <c r="BM212" s="198" t="s">
        <v>346</v>
      </c>
    </row>
    <row r="213" spans="1:65" s="2" customFormat="1" ht="21.75" customHeight="1">
      <c r="A213" s="33"/>
      <c r="B213" s="34"/>
      <c r="C213" s="186" t="s">
        <v>347</v>
      </c>
      <c r="D213" s="186" t="s">
        <v>122</v>
      </c>
      <c r="E213" s="187" t="s">
        <v>348</v>
      </c>
      <c r="F213" s="188" t="s">
        <v>349</v>
      </c>
      <c r="G213" s="189" t="s">
        <v>149</v>
      </c>
      <c r="H213" s="190">
        <v>352</v>
      </c>
      <c r="I213" s="191"/>
      <c r="J213" s="192">
        <f t="shared" si="0"/>
        <v>0</v>
      </c>
      <c r="K213" s="193"/>
      <c r="L213" s="38"/>
      <c r="M213" s="194" t="s">
        <v>1</v>
      </c>
      <c r="N213" s="195" t="s">
        <v>40</v>
      </c>
      <c r="O213" s="70"/>
      <c r="P213" s="196">
        <f t="shared" si="1"/>
        <v>0</v>
      </c>
      <c r="Q213" s="196">
        <v>0</v>
      </c>
      <c r="R213" s="196">
        <f t="shared" si="2"/>
        <v>0</v>
      </c>
      <c r="S213" s="196">
        <v>0</v>
      </c>
      <c r="T213" s="197">
        <f t="shared" si="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126</v>
      </c>
      <c r="AT213" s="198" t="s">
        <v>122</v>
      </c>
      <c r="AU213" s="198" t="s">
        <v>84</v>
      </c>
      <c r="AY213" s="16" t="s">
        <v>120</v>
      </c>
      <c r="BE213" s="199">
        <f t="shared" si="4"/>
        <v>0</v>
      </c>
      <c r="BF213" s="199">
        <f t="shared" si="5"/>
        <v>0</v>
      </c>
      <c r="BG213" s="199">
        <f t="shared" si="6"/>
        <v>0</v>
      </c>
      <c r="BH213" s="199">
        <f t="shared" si="7"/>
        <v>0</v>
      </c>
      <c r="BI213" s="199">
        <f t="shared" si="8"/>
        <v>0</v>
      </c>
      <c r="BJ213" s="16" t="s">
        <v>80</v>
      </c>
      <c r="BK213" s="199">
        <f t="shared" si="9"/>
        <v>0</v>
      </c>
      <c r="BL213" s="16" t="s">
        <v>126</v>
      </c>
      <c r="BM213" s="198" t="s">
        <v>350</v>
      </c>
    </row>
    <row r="214" spans="1:65" s="2" customFormat="1" ht="21.75" customHeight="1">
      <c r="A214" s="33"/>
      <c r="B214" s="34"/>
      <c r="C214" s="186" t="s">
        <v>351</v>
      </c>
      <c r="D214" s="186" t="s">
        <v>122</v>
      </c>
      <c r="E214" s="187" t="s">
        <v>352</v>
      </c>
      <c r="F214" s="188" t="s">
        <v>353</v>
      </c>
      <c r="G214" s="189" t="s">
        <v>149</v>
      </c>
      <c r="H214" s="190">
        <v>352</v>
      </c>
      <c r="I214" s="191"/>
      <c r="J214" s="192">
        <f t="shared" si="0"/>
        <v>0</v>
      </c>
      <c r="K214" s="193"/>
      <c r="L214" s="38"/>
      <c r="M214" s="194" t="s">
        <v>1</v>
      </c>
      <c r="N214" s="195" t="s">
        <v>40</v>
      </c>
      <c r="O214" s="70"/>
      <c r="P214" s="196">
        <f t="shared" si="1"/>
        <v>0</v>
      </c>
      <c r="Q214" s="196">
        <v>0</v>
      </c>
      <c r="R214" s="196">
        <f t="shared" si="2"/>
        <v>0</v>
      </c>
      <c r="S214" s="196">
        <v>0</v>
      </c>
      <c r="T214" s="197">
        <f t="shared" si="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126</v>
      </c>
      <c r="AT214" s="198" t="s">
        <v>122</v>
      </c>
      <c r="AU214" s="198" t="s">
        <v>84</v>
      </c>
      <c r="AY214" s="16" t="s">
        <v>120</v>
      </c>
      <c r="BE214" s="199">
        <f t="shared" si="4"/>
        <v>0</v>
      </c>
      <c r="BF214" s="199">
        <f t="shared" si="5"/>
        <v>0</v>
      </c>
      <c r="BG214" s="199">
        <f t="shared" si="6"/>
        <v>0</v>
      </c>
      <c r="BH214" s="199">
        <f t="shared" si="7"/>
        <v>0</v>
      </c>
      <c r="BI214" s="199">
        <f t="shared" si="8"/>
        <v>0</v>
      </c>
      <c r="BJ214" s="16" t="s">
        <v>80</v>
      </c>
      <c r="BK214" s="199">
        <f t="shared" si="9"/>
        <v>0</v>
      </c>
      <c r="BL214" s="16" t="s">
        <v>126</v>
      </c>
      <c r="BM214" s="198" t="s">
        <v>354</v>
      </c>
    </row>
    <row r="215" spans="1:65" s="2" customFormat="1" ht="21.75" customHeight="1">
      <c r="A215" s="33"/>
      <c r="B215" s="34"/>
      <c r="C215" s="186" t="s">
        <v>355</v>
      </c>
      <c r="D215" s="186" t="s">
        <v>122</v>
      </c>
      <c r="E215" s="187" t="s">
        <v>356</v>
      </c>
      <c r="F215" s="188" t="s">
        <v>357</v>
      </c>
      <c r="G215" s="189" t="s">
        <v>149</v>
      </c>
      <c r="H215" s="190">
        <v>298</v>
      </c>
      <c r="I215" s="191"/>
      <c r="J215" s="192">
        <f t="shared" si="0"/>
        <v>0</v>
      </c>
      <c r="K215" s="193"/>
      <c r="L215" s="38"/>
      <c r="M215" s="194" t="s">
        <v>1</v>
      </c>
      <c r="N215" s="195" t="s">
        <v>40</v>
      </c>
      <c r="O215" s="70"/>
      <c r="P215" s="196">
        <f t="shared" si="1"/>
        <v>0</v>
      </c>
      <c r="Q215" s="196">
        <v>0</v>
      </c>
      <c r="R215" s="196">
        <f t="shared" si="2"/>
        <v>0</v>
      </c>
      <c r="S215" s="196">
        <v>0</v>
      </c>
      <c r="T215" s="197">
        <f t="shared" si="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126</v>
      </c>
      <c r="AT215" s="198" t="s">
        <v>122</v>
      </c>
      <c r="AU215" s="198" t="s">
        <v>84</v>
      </c>
      <c r="AY215" s="16" t="s">
        <v>120</v>
      </c>
      <c r="BE215" s="199">
        <f t="shared" si="4"/>
        <v>0</v>
      </c>
      <c r="BF215" s="199">
        <f t="shared" si="5"/>
        <v>0</v>
      </c>
      <c r="BG215" s="199">
        <f t="shared" si="6"/>
        <v>0</v>
      </c>
      <c r="BH215" s="199">
        <f t="shared" si="7"/>
        <v>0</v>
      </c>
      <c r="BI215" s="199">
        <f t="shared" si="8"/>
        <v>0</v>
      </c>
      <c r="BJ215" s="16" t="s">
        <v>80</v>
      </c>
      <c r="BK215" s="199">
        <f t="shared" si="9"/>
        <v>0</v>
      </c>
      <c r="BL215" s="16" t="s">
        <v>126</v>
      </c>
      <c r="BM215" s="198" t="s">
        <v>358</v>
      </c>
    </row>
    <row r="216" spans="1:65" s="2" customFormat="1" ht="33" customHeight="1">
      <c r="A216" s="33"/>
      <c r="B216" s="34"/>
      <c r="C216" s="186" t="s">
        <v>359</v>
      </c>
      <c r="D216" s="186" t="s">
        <v>122</v>
      </c>
      <c r="E216" s="187" t="s">
        <v>360</v>
      </c>
      <c r="F216" s="188" t="s">
        <v>361</v>
      </c>
      <c r="G216" s="189" t="s">
        <v>149</v>
      </c>
      <c r="H216" s="190">
        <v>98</v>
      </c>
      <c r="I216" s="191"/>
      <c r="J216" s="192">
        <f t="shared" si="0"/>
        <v>0</v>
      </c>
      <c r="K216" s="193"/>
      <c r="L216" s="38"/>
      <c r="M216" s="194" t="s">
        <v>1</v>
      </c>
      <c r="N216" s="195" t="s">
        <v>40</v>
      </c>
      <c r="O216" s="70"/>
      <c r="P216" s="196">
        <f t="shared" si="1"/>
        <v>0</v>
      </c>
      <c r="Q216" s="196">
        <v>0</v>
      </c>
      <c r="R216" s="196">
        <f t="shared" si="2"/>
        <v>0</v>
      </c>
      <c r="S216" s="196">
        <v>0</v>
      </c>
      <c r="T216" s="197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8" t="s">
        <v>126</v>
      </c>
      <c r="AT216" s="198" t="s">
        <v>122</v>
      </c>
      <c r="AU216" s="198" t="s">
        <v>84</v>
      </c>
      <c r="AY216" s="16" t="s">
        <v>120</v>
      </c>
      <c r="BE216" s="199">
        <f t="shared" si="4"/>
        <v>0</v>
      </c>
      <c r="BF216" s="199">
        <f t="shared" si="5"/>
        <v>0</v>
      </c>
      <c r="BG216" s="199">
        <f t="shared" si="6"/>
        <v>0</v>
      </c>
      <c r="BH216" s="199">
        <f t="shared" si="7"/>
        <v>0</v>
      </c>
      <c r="BI216" s="199">
        <f t="shared" si="8"/>
        <v>0</v>
      </c>
      <c r="BJ216" s="16" t="s">
        <v>80</v>
      </c>
      <c r="BK216" s="199">
        <f t="shared" si="9"/>
        <v>0</v>
      </c>
      <c r="BL216" s="16" t="s">
        <v>126</v>
      </c>
      <c r="BM216" s="198" t="s">
        <v>362</v>
      </c>
    </row>
    <row r="217" spans="1:65" s="12" customFormat="1" ht="22.9" customHeight="1">
      <c r="B217" s="170"/>
      <c r="C217" s="171"/>
      <c r="D217" s="172" t="s">
        <v>74</v>
      </c>
      <c r="E217" s="184" t="s">
        <v>363</v>
      </c>
      <c r="F217" s="184" t="s">
        <v>364</v>
      </c>
      <c r="G217" s="171"/>
      <c r="H217" s="171"/>
      <c r="I217" s="174"/>
      <c r="J217" s="185">
        <f>BK217</f>
        <v>0</v>
      </c>
      <c r="K217" s="171"/>
      <c r="L217" s="176"/>
      <c r="M217" s="177"/>
      <c r="N217" s="178"/>
      <c r="O217" s="178"/>
      <c r="P217" s="179">
        <f>SUM(P218:P239)</f>
        <v>0</v>
      </c>
      <c r="Q217" s="178"/>
      <c r="R217" s="179">
        <f>SUM(R218:R239)</f>
        <v>0</v>
      </c>
      <c r="S217" s="178"/>
      <c r="T217" s="180">
        <f>SUM(T218:T239)</f>
        <v>0</v>
      </c>
      <c r="AR217" s="181" t="s">
        <v>80</v>
      </c>
      <c r="AT217" s="182" t="s">
        <v>74</v>
      </c>
      <c r="AU217" s="182" t="s">
        <v>80</v>
      </c>
      <c r="AY217" s="181" t="s">
        <v>120</v>
      </c>
      <c r="BK217" s="183">
        <f>SUM(BK218:BK239)</f>
        <v>0</v>
      </c>
    </row>
    <row r="218" spans="1:65" s="2" customFormat="1" ht="21.75" customHeight="1">
      <c r="A218" s="33"/>
      <c r="B218" s="34"/>
      <c r="C218" s="186" t="s">
        <v>365</v>
      </c>
      <c r="D218" s="186" t="s">
        <v>122</v>
      </c>
      <c r="E218" s="187" t="s">
        <v>366</v>
      </c>
      <c r="F218" s="188" t="s">
        <v>367</v>
      </c>
      <c r="G218" s="189" t="s">
        <v>173</v>
      </c>
      <c r="H218" s="190">
        <v>460.44200000000001</v>
      </c>
      <c r="I218" s="191"/>
      <c r="J218" s="192">
        <f>ROUND(I218*H218,2)</f>
        <v>0</v>
      </c>
      <c r="K218" s="193"/>
      <c r="L218" s="38"/>
      <c r="M218" s="194" t="s">
        <v>1</v>
      </c>
      <c r="N218" s="195" t="s">
        <v>40</v>
      </c>
      <c r="O218" s="70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126</v>
      </c>
      <c r="AT218" s="198" t="s">
        <v>122</v>
      </c>
      <c r="AU218" s="198" t="s">
        <v>84</v>
      </c>
      <c r="AY218" s="16" t="s">
        <v>120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80</v>
      </c>
      <c r="BK218" s="199">
        <f>ROUND(I218*H218,2)</f>
        <v>0</v>
      </c>
      <c r="BL218" s="16" t="s">
        <v>126</v>
      </c>
      <c r="BM218" s="198" t="s">
        <v>368</v>
      </c>
    </row>
    <row r="219" spans="1:65" s="13" customFormat="1" ht="11.25">
      <c r="B219" s="200"/>
      <c r="C219" s="201"/>
      <c r="D219" s="202" t="s">
        <v>131</v>
      </c>
      <c r="E219" s="203" t="s">
        <v>1</v>
      </c>
      <c r="F219" s="204" t="s">
        <v>369</v>
      </c>
      <c r="G219" s="201"/>
      <c r="H219" s="205">
        <v>460.44200000000001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131</v>
      </c>
      <c r="AU219" s="211" t="s">
        <v>84</v>
      </c>
      <c r="AV219" s="13" t="s">
        <v>84</v>
      </c>
      <c r="AW219" s="13" t="s">
        <v>32</v>
      </c>
      <c r="AX219" s="13" t="s">
        <v>80</v>
      </c>
      <c r="AY219" s="211" t="s">
        <v>120</v>
      </c>
    </row>
    <row r="220" spans="1:65" s="2" customFormat="1" ht="21.75" customHeight="1">
      <c r="A220" s="33"/>
      <c r="B220" s="34"/>
      <c r="C220" s="186" t="s">
        <v>370</v>
      </c>
      <c r="D220" s="186" t="s">
        <v>122</v>
      </c>
      <c r="E220" s="187" t="s">
        <v>371</v>
      </c>
      <c r="F220" s="188" t="s">
        <v>372</v>
      </c>
      <c r="G220" s="189" t="s">
        <v>173</v>
      </c>
      <c r="H220" s="190">
        <v>6446.1880000000001</v>
      </c>
      <c r="I220" s="191"/>
      <c r="J220" s="192">
        <f>ROUND(I220*H220,2)</f>
        <v>0</v>
      </c>
      <c r="K220" s="193"/>
      <c r="L220" s="38"/>
      <c r="M220" s="194" t="s">
        <v>1</v>
      </c>
      <c r="N220" s="195" t="s">
        <v>40</v>
      </c>
      <c r="O220" s="70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126</v>
      </c>
      <c r="AT220" s="198" t="s">
        <v>122</v>
      </c>
      <c r="AU220" s="198" t="s">
        <v>84</v>
      </c>
      <c r="AY220" s="16" t="s">
        <v>120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80</v>
      </c>
      <c r="BK220" s="199">
        <f>ROUND(I220*H220,2)</f>
        <v>0</v>
      </c>
      <c r="BL220" s="16" t="s">
        <v>126</v>
      </c>
      <c r="BM220" s="198" t="s">
        <v>373</v>
      </c>
    </row>
    <row r="221" spans="1:65" s="13" customFormat="1" ht="11.25">
      <c r="B221" s="200"/>
      <c r="C221" s="201"/>
      <c r="D221" s="202" t="s">
        <v>131</v>
      </c>
      <c r="E221" s="203" t="s">
        <v>1</v>
      </c>
      <c r="F221" s="204" t="s">
        <v>374</v>
      </c>
      <c r="G221" s="201"/>
      <c r="H221" s="205">
        <v>6446.1880000000001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131</v>
      </c>
      <c r="AU221" s="211" t="s">
        <v>84</v>
      </c>
      <c r="AV221" s="13" t="s">
        <v>84</v>
      </c>
      <c r="AW221" s="13" t="s">
        <v>32</v>
      </c>
      <c r="AX221" s="13" t="s">
        <v>80</v>
      </c>
      <c r="AY221" s="211" t="s">
        <v>120</v>
      </c>
    </row>
    <row r="222" spans="1:65" s="2" customFormat="1" ht="21.75" customHeight="1">
      <c r="A222" s="33"/>
      <c r="B222" s="34"/>
      <c r="C222" s="186" t="s">
        <v>375</v>
      </c>
      <c r="D222" s="186" t="s">
        <v>122</v>
      </c>
      <c r="E222" s="187" t="s">
        <v>376</v>
      </c>
      <c r="F222" s="188" t="s">
        <v>377</v>
      </c>
      <c r="G222" s="189" t="s">
        <v>173</v>
      </c>
      <c r="H222" s="190">
        <v>315.68900000000002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40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126</v>
      </c>
      <c r="AT222" s="198" t="s">
        <v>122</v>
      </c>
      <c r="AU222" s="198" t="s">
        <v>84</v>
      </c>
      <c r="AY222" s="16" t="s">
        <v>120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80</v>
      </c>
      <c r="BK222" s="199">
        <f>ROUND(I222*H222,2)</f>
        <v>0</v>
      </c>
      <c r="BL222" s="16" t="s">
        <v>126</v>
      </c>
      <c r="BM222" s="198" t="s">
        <v>378</v>
      </c>
    </row>
    <row r="223" spans="1:65" s="13" customFormat="1" ht="11.25">
      <c r="B223" s="200"/>
      <c r="C223" s="201"/>
      <c r="D223" s="202" t="s">
        <v>131</v>
      </c>
      <c r="E223" s="203" t="s">
        <v>1</v>
      </c>
      <c r="F223" s="204" t="s">
        <v>379</v>
      </c>
      <c r="G223" s="201"/>
      <c r="H223" s="205">
        <v>315.68900000000002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131</v>
      </c>
      <c r="AU223" s="211" t="s">
        <v>84</v>
      </c>
      <c r="AV223" s="13" t="s">
        <v>84</v>
      </c>
      <c r="AW223" s="13" t="s">
        <v>32</v>
      </c>
      <c r="AX223" s="13" t="s">
        <v>80</v>
      </c>
      <c r="AY223" s="211" t="s">
        <v>120</v>
      </c>
    </row>
    <row r="224" spans="1:65" s="2" customFormat="1" ht="21.75" customHeight="1">
      <c r="A224" s="33"/>
      <c r="B224" s="34"/>
      <c r="C224" s="186" t="s">
        <v>380</v>
      </c>
      <c r="D224" s="186" t="s">
        <v>122</v>
      </c>
      <c r="E224" s="187" t="s">
        <v>381</v>
      </c>
      <c r="F224" s="188" t="s">
        <v>382</v>
      </c>
      <c r="G224" s="189" t="s">
        <v>173</v>
      </c>
      <c r="H224" s="190">
        <v>4419.6459999999997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40</v>
      </c>
      <c r="O224" s="70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126</v>
      </c>
      <c r="AT224" s="198" t="s">
        <v>122</v>
      </c>
      <c r="AU224" s="198" t="s">
        <v>84</v>
      </c>
      <c r="AY224" s="16" t="s">
        <v>120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80</v>
      </c>
      <c r="BK224" s="199">
        <f>ROUND(I224*H224,2)</f>
        <v>0</v>
      </c>
      <c r="BL224" s="16" t="s">
        <v>126</v>
      </c>
      <c r="BM224" s="198" t="s">
        <v>383</v>
      </c>
    </row>
    <row r="225" spans="1:65" s="13" customFormat="1" ht="11.25">
      <c r="B225" s="200"/>
      <c r="C225" s="201"/>
      <c r="D225" s="202" t="s">
        <v>131</v>
      </c>
      <c r="E225" s="203" t="s">
        <v>1</v>
      </c>
      <c r="F225" s="204" t="s">
        <v>384</v>
      </c>
      <c r="G225" s="201"/>
      <c r="H225" s="205">
        <v>4419.6459999999997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131</v>
      </c>
      <c r="AU225" s="211" t="s">
        <v>84</v>
      </c>
      <c r="AV225" s="13" t="s">
        <v>84</v>
      </c>
      <c r="AW225" s="13" t="s">
        <v>32</v>
      </c>
      <c r="AX225" s="13" t="s">
        <v>80</v>
      </c>
      <c r="AY225" s="211" t="s">
        <v>120</v>
      </c>
    </row>
    <row r="226" spans="1:65" s="2" customFormat="1" ht="16.5" customHeight="1">
      <c r="A226" s="33"/>
      <c r="B226" s="34"/>
      <c r="C226" s="186" t="s">
        <v>385</v>
      </c>
      <c r="D226" s="186" t="s">
        <v>122</v>
      </c>
      <c r="E226" s="187" t="s">
        <v>386</v>
      </c>
      <c r="F226" s="188" t="s">
        <v>387</v>
      </c>
      <c r="G226" s="189" t="s">
        <v>173</v>
      </c>
      <c r="H226" s="190">
        <v>25</v>
      </c>
      <c r="I226" s="191"/>
      <c r="J226" s="192">
        <f>ROUND(I226*H226,2)</f>
        <v>0</v>
      </c>
      <c r="K226" s="193"/>
      <c r="L226" s="38"/>
      <c r="M226" s="194" t="s">
        <v>1</v>
      </c>
      <c r="N226" s="195" t="s">
        <v>40</v>
      </c>
      <c r="O226" s="70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8" t="s">
        <v>126</v>
      </c>
      <c r="AT226" s="198" t="s">
        <v>122</v>
      </c>
      <c r="AU226" s="198" t="s">
        <v>84</v>
      </c>
      <c r="AY226" s="16" t="s">
        <v>120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6" t="s">
        <v>80</v>
      </c>
      <c r="BK226" s="199">
        <f>ROUND(I226*H226,2)</f>
        <v>0</v>
      </c>
      <c r="BL226" s="16" t="s">
        <v>126</v>
      </c>
      <c r="BM226" s="198" t="s">
        <v>388</v>
      </c>
    </row>
    <row r="227" spans="1:65" s="13" customFormat="1" ht="22.5">
      <c r="B227" s="200"/>
      <c r="C227" s="201"/>
      <c r="D227" s="202" t="s">
        <v>131</v>
      </c>
      <c r="E227" s="203" t="s">
        <v>1</v>
      </c>
      <c r="F227" s="204" t="s">
        <v>389</v>
      </c>
      <c r="G227" s="201"/>
      <c r="H227" s="205">
        <v>12.5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131</v>
      </c>
      <c r="AU227" s="211" t="s">
        <v>84</v>
      </c>
      <c r="AV227" s="13" t="s">
        <v>84</v>
      </c>
      <c r="AW227" s="13" t="s">
        <v>32</v>
      </c>
      <c r="AX227" s="13" t="s">
        <v>75</v>
      </c>
      <c r="AY227" s="211" t="s">
        <v>120</v>
      </c>
    </row>
    <row r="228" spans="1:65" s="13" customFormat="1" ht="22.5">
      <c r="B228" s="200"/>
      <c r="C228" s="201"/>
      <c r="D228" s="202" t="s">
        <v>131</v>
      </c>
      <c r="E228" s="203" t="s">
        <v>1</v>
      </c>
      <c r="F228" s="204" t="s">
        <v>390</v>
      </c>
      <c r="G228" s="201"/>
      <c r="H228" s="205">
        <v>12.5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131</v>
      </c>
      <c r="AU228" s="211" t="s">
        <v>84</v>
      </c>
      <c r="AV228" s="13" t="s">
        <v>84</v>
      </c>
      <c r="AW228" s="13" t="s">
        <v>32</v>
      </c>
      <c r="AX228" s="13" t="s">
        <v>75</v>
      </c>
      <c r="AY228" s="211" t="s">
        <v>120</v>
      </c>
    </row>
    <row r="229" spans="1:65" s="14" customFormat="1" ht="11.25">
      <c r="B229" s="223"/>
      <c r="C229" s="224"/>
      <c r="D229" s="202" t="s">
        <v>131</v>
      </c>
      <c r="E229" s="225" t="s">
        <v>1</v>
      </c>
      <c r="F229" s="226" t="s">
        <v>200</v>
      </c>
      <c r="G229" s="224"/>
      <c r="H229" s="227">
        <v>25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131</v>
      </c>
      <c r="AU229" s="233" t="s">
        <v>84</v>
      </c>
      <c r="AV229" s="14" t="s">
        <v>126</v>
      </c>
      <c r="AW229" s="14" t="s">
        <v>32</v>
      </c>
      <c r="AX229" s="14" t="s">
        <v>80</v>
      </c>
      <c r="AY229" s="233" t="s">
        <v>120</v>
      </c>
    </row>
    <row r="230" spans="1:65" s="2" customFormat="1" ht="21.75" customHeight="1">
      <c r="A230" s="33"/>
      <c r="B230" s="34"/>
      <c r="C230" s="186" t="s">
        <v>391</v>
      </c>
      <c r="D230" s="186" t="s">
        <v>122</v>
      </c>
      <c r="E230" s="187" t="s">
        <v>392</v>
      </c>
      <c r="F230" s="188" t="s">
        <v>393</v>
      </c>
      <c r="G230" s="189" t="s">
        <v>173</v>
      </c>
      <c r="H230" s="190">
        <v>75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40</v>
      </c>
      <c r="O230" s="70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126</v>
      </c>
      <c r="AT230" s="198" t="s">
        <v>122</v>
      </c>
      <c r="AU230" s="198" t="s">
        <v>84</v>
      </c>
      <c r="AY230" s="16" t="s">
        <v>120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80</v>
      </c>
      <c r="BK230" s="199">
        <f>ROUND(I230*H230,2)</f>
        <v>0</v>
      </c>
      <c r="BL230" s="16" t="s">
        <v>126</v>
      </c>
      <c r="BM230" s="198" t="s">
        <v>394</v>
      </c>
    </row>
    <row r="231" spans="1:65" s="13" customFormat="1" ht="11.25">
      <c r="B231" s="200"/>
      <c r="C231" s="201"/>
      <c r="D231" s="202" t="s">
        <v>131</v>
      </c>
      <c r="E231" s="203" t="s">
        <v>1</v>
      </c>
      <c r="F231" s="204" t="s">
        <v>395</v>
      </c>
      <c r="G231" s="201"/>
      <c r="H231" s="205">
        <v>75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131</v>
      </c>
      <c r="AU231" s="211" t="s">
        <v>84</v>
      </c>
      <c r="AV231" s="13" t="s">
        <v>84</v>
      </c>
      <c r="AW231" s="13" t="s">
        <v>32</v>
      </c>
      <c r="AX231" s="13" t="s">
        <v>80</v>
      </c>
      <c r="AY231" s="211" t="s">
        <v>120</v>
      </c>
    </row>
    <row r="232" spans="1:65" s="2" customFormat="1" ht="21.75" customHeight="1">
      <c r="A232" s="33"/>
      <c r="B232" s="34"/>
      <c r="C232" s="186" t="s">
        <v>396</v>
      </c>
      <c r="D232" s="186" t="s">
        <v>122</v>
      </c>
      <c r="E232" s="187" t="s">
        <v>397</v>
      </c>
      <c r="F232" s="188" t="s">
        <v>398</v>
      </c>
      <c r="G232" s="189" t="s">
        <v>173</v>
      </c>
      <c r="H232" s="190">
        <v>12.5</v>
      </c>
      <c r="I232" s="191"/>
      <c r="J232" s="192">
        <f>ROUND(I232*H232,2)</f>
        <v>0</v>
      </c>
      <c r="K232" s="193"/>
      <c r="L232" s="38"/>
      <c r="M232" s="194" t="s">
        <v>1</v>
      </c>
      <c r="N232" s="195" t="s">
        <v>40</v>
      </c>
      <c r="O232" s="70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8" t="s">
        <v>126</v>
      </c>
      <c r="AT232" s="198" t="s">
        <v>122</v>
      </c>
      <c r="AU232" s="198" t="s">
        <v>84</v>
      </c>
      <c r="AY232" s="16" t="s">
        <v>120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6" t="s">
        <v>80</v>
      </c>
      <c r="BK232" s="199">
        <f>ROUND(I232*H232,2)</f>
        <v>0</v>
      </c>
      <c r="BL232" s="16" t="s">
        <v>126</v>
      </c>
      <c r="BM232" s="198" t="s">
        <v>399</v>
      </c>
    </row>
    <row r="233" spans="1:65" s="13" customFormat="1" ht="22.5">
      <c r="B233" s="200"/>
      <c r="C233" s="201"/>
      <c r="D233" s="202" t="s">
        <v>131</v>
      </c>
      <c r="E233" s="203" t="s">
        <v>1</v>
      </c>
      <c r="F233" s="204" t="s">
        <v>390</v>
      </c>
      <c r="G233" s="201"/>
      <c r="H233" s="205">
        <v>12.5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131</v>
      </c>
      <c r="AU233" s="211" t="s">
        <v>84</v>
      </c>
      <c r="AV233" s="13" t="s">
        <v>84</v>
      </c>
      <c r="AW233" s="13" t="s">
        <v>32</v>
      </c>
      <c r="AX233" s="13" t="s">
        <v>80</v>
      </c>
      <c r="AY233" s="211" t="s">
        <v>120</v>
      </c>
    </row>
    <row r="234" spans="1:65" s="2" customFormat="1" ht="33" customHeight="1">
      <c r="A234" s="33"/>
      <c r="B234" s="34"/>
      <c r="C234" s="186" t="s">
        <v>400</v>
      </c>
      <c r="D234" s="186" t="s">
        <v>122</v>
      </c>
      <c r="E234" s="187" t="s">
        <v>401</v>
      </c>
      <c r="F234" s="188" t="s">
        <v>402</v>
      </c>
      <c r="G234" s="189" t="s">
        <v>173</v>
      </c>
      <c r="H234" s="190">
        <v>276.75799999999998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40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126</v>
      </c>
      <c r="AT234" s="198" t="s">
        <v>122</v>
      </c>
      <c r="AU234" s="198" t="s">
        <v>84</v>
      </c>
      <c r="AY234" s="16" t="s">
        <v>120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80</v>
      </c>
      <c r="BK234" s="199">
        <f>ROUND(I234*H234,2)</f>
        <v>0</v>
      </c>
      <c r="BL234" s="16" t="s">
        <v>126</v>
      </c>
      <c r="BM234" s="198" t="s">
        <v>403</v>
      </c>
    </row>
    <row r="235" spans="1:65" s="13" customFormat="1" ht="11.25">
      <c r="B235" s="200"/>
      <c r="C235" s="201"/>
      <c r="D235" s="202" t="s">
        <v>131</v>
      </c>
      <c r="E235" s="203" t="s">
        <v>1</v>
      </c>
      <c r="F235" s="204" t="s">
        <v>404</v>
      </c>
      <c r="G235" s="201"/>
      <c r="H235" s="205">
        <v>276.75799999999998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131</v>
      </c>
      <c r="AU235" s="211" t="s">
        <v>84</v>
      </c>
      <c r="AV235" s="13" t="s">
        <v>84</v>
      </c>
      <c r="AW235" s="13" t="s">
        <v>32</v>
      </c>
      <c r="AX235" s="13" t="s">
        <v>80</v>
      </c>
      <c r="AY235" s="211" t="s">
        <v>120</v>
      </c>
    </row>
    <row r="236" spans="1:65" s="2" customFormat="1" ht="33" customHeight="1">
      <c r="A236" s="33"/>
      <c r="B236" s="34"/>
      <c r="C236" s="186" t="s">
        <v>405</v>
      </c>
      <c r="D236" s="186" t="s">
        <v>122</v>
      </c>
      <c r="E236" s="187" t="s">
        <v>406</v>
      </c>
      <c r="F236" s="188" t="s">
        <v>407</v>
      </c>
      <c r="G236" s="189" t="s">
        <v>173</v>
      </c>
      <c r="H236" s="190">
        <v>38.930999999999997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40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126</v>
      </c>
      <c r="AT236" s="198" t="s">
        <v>122</v>
      </c>
      <c r="AU236" s="198" t="s">
        <v>84</v>
      </c>
      <c r="AY236" s="16" t="s">
        <v>120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80</v>
      </c>
      <c r="BK236" s="199">
        <f>ROUND(I236*H236,2)</f>
        <v>0</v>
      </c>
      <c r="BL236" s="16" t="s">
        <v>126</v>
      </c>
      <c r="BM236" s="198" t="s">
        <v>408</v>
      </c>
    </row>
    <row r="237" spans="1:65" s="13" customFormat="1" ht="11.25">
      <c r="B237" s="200"/>
      <c r="C237" s="201"/>
      <c r="D237" s="202" t="s">
        <v>131</v>
      </c>
      <c r="E237" s="203" t="s">
        <v>1</v>
      </c>
      <c r="F237" s="204" t="s">
        <v>409</v>
      </c>
      <c r="G237" s="201"/>
      <c r="H237" s="205">
        <v>38.930999999999997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131</v>
      </c>
      <c r="AU237" s="211" t="s">
        <v>84</v>
      </c>
      <c r="AV237" s="13" t="s">
        <v>84</v>
      </c>
      <c r="AW237" s="13" t="s">
        <v>32</v>
      </c>
      <c r="AX237" s="13" t="s">
        <v>80</v>
      </c>
      <c r="AY237" s="211" t="s">
        <v>120</v>
      </c>
    </row>
    <row r="238" spans="1:65" s="2" customFormat="1" ht="21.75" customHeight="1">
      <c r="A238" s="33"/>
      <c r="B238" s="34"/>
      <c r="C238" s="186" t="s">
        <v>410</v>
      </c>
      <c r="D238" s="186" t="s">
        <v>122</v>
      </c>
      <c r="E238" s="187" t="s">
        <v>411</v>
      </c>
      <c r="F238" s="188" t="s">
        <v>172</v>
      </c>
      <c r="G238" s="189" t="s">
        <v>173</v>
      </c>
      <c r="H238" s="190">
        <v>460.44200000000001</v>
      </c>
      <c r="I238" s="191"/>
      <c r="J238" s="192">
        <f>ROUND(I238*H238,2)</f>
        <v>0</v>
      </c>
      <c r="K238" s="193"/>
      <c r="L238" s="38"/>
      <c r="M238" s="194" t="s">
        <v>1</v>
      </c>
      <c r="N238" s="195" t="s">
        <v>40</v>
      </c>
      <c r="O238" s="70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8" t="s">
        <v>126</v>
      </c>
      <c r="AT238" s="198" t="s">
        <v>122</v>
      </c>
      <c r="AU238" s="198" t="s">
        <v>84</v>
      </c>
      <c r="AY238" s="16" t="s">
        <v>120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6" t="s">
        <v>80</v>
      </c>
      <c r="BK238" s="199">
        <f>ROUND(I238*H238,2)</f>
        <v>0</v>
      </c>
      <c r="BL238" s="16" t="s">
        <v>126</v>
      </c>
      <c r="BM238" s="198" t="s">
        <v>412</v>
      </c>
    </row>
    <row r="239" spans="1:65" s="13" customFormat="1" ht="11.25">
      <c r="B239" s="200"/>
      <c r="C239" s="201"/>
      <c r="D239" s="202" t="s">
        <v>131</v>
      </c>
      <c r="E239" s="203" t="s">
        <v>1</v>
      </c>
      <c r="F239" s="204" t="s">
        <v>369</v>
      </c>
      <c r="G239" s="201"/>
      <c r="H239" s="205">
        <v>460.44200000000001</v>
      </c>
      <c r="I239" s="206"/>
      <c r="J239" s="201"/>
      <c r="K239" s="201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131</v>
      </c>
      <c r="AU239" s="211" t="s">
        <v>84</v>
      </c>
      <c r="AV239" s="13" t="s">
        <v>84</v>
      </c>
      <c r="AW239" s="13" t="s">
        <v>32</v>
      </c>
      <c r="AX239" s="13" t="s">
        <v>80</v>
      </c>
      <c r="AY239" s="211" t="s">
        <v>120</v>
      </c>
    </row>
    <row r="240" spans="1:65" s="12" customFormat="1" ht="22.9" customHeight="1">
      <c r="B240" s="170"/>
      <c r="C240" s="171"/>
      <c r="D240" s="172" t="s">
        <v>74</v>
      </c>
      <c r="E240" s="184" t="s">
        <v>413</v>
      </c>
      <c r="F240" s="184" t="s">
        <v>414</v>
      </c>
      <c r="G240" s="171"/>
      <c r="H240" s="171"/>
      <c r="I240" s="174"/>
      <c r="J240" s="185">
        <f>BK240</f>
        <v>0</v>
      </c>
      <c r="K240" s="171"/>
      <c r="L240" s="176"/>
      <c r="M240" s="177"/>
      <c r="N240" s="178"/>
      <c r="O240" s="178"/>
      <c r="P240" s="179">
        <f>P241</f>
        <v>0</v>
      </c>
      <c r="Q240" s="178"/>
      <c r="R240" s="179">
        <f>R241</f>
        <v>0</v>
      </c>
      <c r="S240" s="178"/>
      <c r="T240" s="180">
        <f>T241</f>
        <v>0</v>
      </c>
      <c r="AR240" s="181" t="s">
        <v>80</v>
      </c>
      <c r="AT240" s="182" t="s">
        <v>74</v>
      </c>
      <c r="AU240" s="182" t="s">
        <v>80</v>
      </c>
      <c r="AY240" s="181" t="s">
        <v>120</v>
      </c>
      <c r="BK240" s="183">
        <f>BK241</f>
        <v>0</v>
      </c>
    </row>
    <row r="241" spans="1:65" s="2" customFormat="1" ht="21.75" customHeight="1">
      <c r="A241" s="33"/>
      <c r="B241" s="34"/>
      <c r="C241" s="186" t="s">
        <v>415</v>
      </c>
      <c r="D241" s="186" t="s">
        <v>122</v>
      </c>
      <c r="E241" s="187" t="s">
        <v>416</v>
      </c>
      <c r="F241" s="188" t="s">
        <v>417</v>
      </c>
      <c r="G241" s="189" t="s">
        <v>173</v>
      </c>
      <c r="H241" s="190">
        <v>216.52</v>
      </c>
      <c r="I241" s="191"/>
      <c r="J241" s="192">
        <f>ROUND(I241*H241,2)</f>
        <v>0</v>
      </c>
      <c r="K241" s="193"/>
      <c r="L241" s="38"/>
      <c r="M241" s="238" t="s">
        <v>1</v>
      </c>
      <c r="N241" s="239" t="s">
        <v>40</v>
      </c>
      <c r="O241" s="240"/>
      <c r="P241" s="241">
        <f>O241*H241</f>
        <v>0</v>
      </c>
      <c r="Q241" s="241">
        <v>0</v>
      </c>
      <c r="R241" s="241">
        <f>Q241*H241</f>
        <v>0</v>
      </c>
      <c r="S241" s="241">
        <v>0</v>
      </c>
      <c r="T241" s="24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8" t="s">
        <v>126</v>
      </c>
      <c r="AT241" s="198" t="s">
        <v>122</v>
      </c>
      <c r="AU241" s="198" t="s">
        <v>84</v>
      </c>
      <c r="AY241" s="16" t="s">
        <v>120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6" t="s">
        <v>80</v>
      </c>
      <c r="BK241" s="199">
        <f>ROUND(I241*H241,2)</f>
        <v>0</v>
      </c>
      <c r="BL241" s="16" t="s">
        <v>126</v>
      </c>
      <c r="BM241" s="198" t="s">
        <v>418</v>
      </c>
    </row>
    <row r="242" spans="1:65" s="2" customFormat="1" ht="6.95" customHeight="1">
      <c r="A242" s="3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38"/>
      <c r="M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</row>
  </sheetData>
  <sheetProtection algorithmName="SHA-512" hashValue="NnnfpJ6N+1Vs+dhshRQgYuD/HsXDwdnD/rZ1Tn5jUx51s/9zkB5b68wj2rc7G9d8I+Roo+i4mZLJBPJdgKFlkg==" saltValue="SLVJDrexL3wYXaiKCb3rzI9LdXRx5/SHw4bDCU3tH+pKx/4lqeUiHKLfWAi0ycRdspuf7RxhSlHmtnSvakoESg==" spinCount="100000" sheet="1" objects="1" scenarios="1" formatColumns="0" formatRows="0" autoFilter="0"/>
  <autoFilter ref="C122:K24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Stavební úpravy chodníků v ul. V Břízách, Kolín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419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420</v>
      </c>
      <c r="G12" s="33"/>
      <c r="H12" s="33"/>
      <c r="I12" s="111" t="s">
        <v>22</v>
      </c>
      <c r="J12" s="113" t="str">
        <f>'Rekapitulace stavby'!AN8</f>
        <v>12. 4. 2021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Město Kolín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>Ing. Ondřej Pavelka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Ing. Ondřej Pavelka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ROUND(J132,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ROUND((SUM(BE132:BE232)),  2)</f>
        <v>0</v>
      </c>
      <c r="G33" s="33"/>
      <c r="H33" s="33"/>
      <c r="I33" s="123">
        <v>0.21</v>
      </c>
      <c r="J33" s="122">
        <f>ROUND(((SUM(BE132:BE232))*I33),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ROUND((SUM(BF132:BF232)),  2)</f>
        <v>0</v>
      </c>
      <c r="G34" s="33"/>
      <c r="H34" s="33"/>
      <c r="I34" s="123">
        <v>0.15</v>
      </c>
      <c r="J34" s="122">
        <f>ROUND(((SUM(BF132:BF232))*I34),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ROUND((SUM(BG132:BG232)),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ROUND((SUM(BH132:BH232)),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ROUND((SUM(BI132:BI232)),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Stavební úpravy chodníků v ul. V Břízách, Kolín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2 - veřejné osvětlení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12. 4. 2021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Město Kolín</v>
      </c>
      <c r="G91" s="35"/>
      <c r="H91" s="35"/>
      <c r="I91" s="28" t="s">
        <v>30</v>
      </c>
      <c r="J91" s="31" t="str">
        <f>E21</f>
        <v>Ing. Ondřej Pavelka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Ing. Ondřej Pavelka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94</v>
      </c>
      <c r="D94" s="143"/>
      <c r="E94" s="143"/>
      <c r="F94" s="143"/>
      <c r="G94" s="143"/>
      <c r="H94" s="143"/>
      <c r="I94" s="143"/>
      <c r="J94" s="144" t="s">
        <v>95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96</v>
      </c>
      <c r="D96" s="35"/>
      <c r="E96" s="35"/>
      <c r="F96" s="35"/>
      <c r="G96" s="35"/>
      <c r="H96" s="35"/>
      <c r="I96" s="35"/>
      <c r="J96" s="83">
        <f>J132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2:12" s="9" customFormat="1" ht="24.95" customHeight="1">
      <c r="B97" s="146"/>
      <c r="C97" s="147"/>
      <c r="D97" s="148" t="s">
        <v>98</v>
      </c>
      <c r="E97" s="149"/>
      <c r="F97" s="149"/>
      <c r="G97" s="149"/>
      <c r="H97" s="149"/>
      <c r="I97" s="149"/>
      <c r="J97" s="150">
        <f>J133</f>
        <v>0</v>
      </c>
      <c r="K97" s="147"/>
      <c r="L97" s="151"/>
    </row>
    <row r="98" spans="2:12" s="10" customFormat="1" ht="19.899999999999999" customHeight="1">
      <c r="B98" s="152"/>
      <c r="C98" s="153"/>
      <c r="D98" s="154" t="s">
        <v>99</v>
      </c>
      <c r="E98" s="155"/>
      <c r="F98" s="155"/>
      <c r="G98" s="155"/>
      <c r="H98" s="155"/>
      <c r="I98" s="155"/>
      <c r="J98" s="156">
        <f>J134</f>
        <v>0</v>
      </c>
      <c r="K98" s="153"/>
      <c r="L98" s="157"/>
    </row>
    <row r="99" spans="2:12" s="10" customFormat="1" ht="19.899999999999999" customHeight="1">
      <c r="B99" s="152"/>
      <c r="C99" s="153"/>
      <c r="D99" s="154" t="s">
        <v>421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2:12" s="10" customFormat="1" ht="19.899999999999999" customHeight="1">
      <c r="B100" s="152"/>
      <c r="C100" s="153"/>
      <c r="D100" s="154" t="s">
        <v>103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2:12" s="9" customFormat="1" ht="24.95" customHeight="1">
      <c r="B101" s="146"/>
      <c r="C101" s="147"/>
      <c r="D101" s="148" t="s">
        <v>422</v>
      </c>
      <c r="E101" s="149"/>
      <c r="F101" s="149"/>
      <c r="G101" s="149"/>
      <c r="H101" s="149"/>
      <c r="I101" s="149"/>
      <c r="J101" s="150">
        <f>J144</f>
        <v>0</v>
      </c>
      <c r="K101" s="147"/>
      <c r="L101" s="151"/>
    </row>
    <row r="102" spans="2:12" s="10" customFormat="1" ht="19.899999999999999" customHeight="1">
      <c r="B102" s="152"/>
      <c r="C102" s="153"/>
      <c r="D102" s="154" t="s">
        <v>423</v>
      </c>
      <c r="E102" s="155"/>
      <c r="F102" s="155"/>
      <c r="G102" s="155"/>
      <c r="H102" s="155"/>
      <c r="I102" s="155"/>
      <c r="J102" s="156">
        <f>J145</f>
        <v>0</v>
      </c>
      <c r="K102" s="153"/>
      <c r="L102" s="157"/>
    </row>
    <row r="103" spans="2:12" s="9" customFormat="1" ht="24.95" customHeight="1">
      <c r="B103" s="146"/>
      <c r="C103" s="147"/>
      <c r="D103" s="148" t="s">
        <v>424</v>
      </c>
      <c r="E103" s="149"/>
      <c r="F103" s="149"/>
      <c r="G103" s="149"/>
      <c r="H103" s="149"/>
      <c r="I103" s="149"/>
      <c r="J103" s="150">
        <f>J149</f>
        <v>0</v>
      </c>
      <c r="K103" s="147"/>
      <c r="L103" s="151"/>
    </row>
    <row r="104" spans="2:12" s="10" customFormat="1" ht="19.899999999999999" customHeight="1">
      <c r="B104" s="152"/>
      <c r="C104" s="153"/>
      <c r="D104" s="154" t="s">
        <v>425</v>
      </c>
      <c r="E104" s="155"/>
      <c r="F104" s="155"/>
      <c r="G104" s="155"/>
      <c r="H104" s="155"/>
      <c r="I104" s="155"/>
      <c r="J104" s="156">
        <f>J150</f>
        <v>0</v>
      </c>
      <c r="K104" s="153"/>
      <c r="L104" s="157"/>
    </row>
    <row r="105" spans="2:12" s="10" customFormat="1" ht="19.899999999999999" customHeight="1">
      <c r="B105" s="152"/>
      <c r="C105" s="153"/>
      <c r="D105" s="154" t="s">
        <v>426</v>
      </c>
      <c r="E105" s="155"/>
      <c r="F105" s="155"/>
      <c r="G105" s="155"/>
      <c r="H105" s="155"/>
      <c r="I105" s="155"/>
      <c r="J105" s="156">
        <f>J185</f>
        <v>0</v>
      </c>
      <c r="K105" s="153"/>
      <c r="L105" s="157"/>
    </row>
    <row r="106" spans="2:12" s="10" customFormat="1" ht="19.899999999999999" customHeight="1">
      <c r="B106" s="152"/>
      <c r="C106" s="153"/>
      <c r="D106" s="154" t="s">
        <v>427</v>
      </c>
      <c r="E106" s="155"/>
      <c r="F106" s="155"/>
      <c r="G106" s="155"/>
      <c r="H106" s="155"/>
      <c r="I106" s="155"/>
      <c r="J106" s="156">
        <f>J188</f>
        <v>0</v>
      </c>
      <c r="K106" s="153"/>
      <c r="L106" s="157"/>
    </row>
    <row r="107" spans="2:12" s="9" customFormat="1" ht="24.95" customHeight="1">
      <c r="B107" s="146"/>
      <c r="C107" s="147"/>
      <c r="D107" s="148" t="s">
        <v>428</v>
      </c>
      <c r="E107" s="149"/>
      <c r="F107" s="149"/>
      <c r="G107" s="149"/>
      <c r="H107" s="149"/>
      <c r="I107" s="149"/>
      <c r="J107" s="150">
        <f>J215</f>
        <v>0</v>
      </c>
      <c r="K107" s="147"/>
      <c r="L107" s="151"/>
    </row>
    <row r="108" spans="2:12" s="9" customFormat="1" ht="24.95" customHeight="1">
      <c r="B108" s="146"/>
      <c r="C108" s="147"/>
      <c r="D108" s="148" t="s">
        <v>429</v>
      </c>
      <c r="E108" s="149"/>
      <c r="F108" s="149"/>
      <c r="G108" s="149"/>
      <c r="H108" s="149"/>
      <c r="I108" s="149"/>
      <c r="J108" s="150">
        <f>J218</f>
        <v>0</v>
      </c>
      <c r="K108" s="147"/>
      <c r="L108" s="151"/>
    </row>
    <row r="109" spans="2:12" s="10" customFormat="1" ht="19.899999999999999" customHeight="1">
      <c r="B109" s="152"/>
      <c r="C109" s="153"/>
      <c r="D109" s="154" t="s">
        <v>430</v>
      </c>
      <c r="E109" s="155"/>
      <c r="F109" s="155"/>
      <c r="G109" s="155"/>
      <c r="H109" s="155"/>
      <c r="I109" s="155"/>
      <c r="J109" s="156">
        <f>J219</f>
        <v>0</v>
      </c>
      <c r="K109" s="153"/>
      <c r="L109" s="157"/>
    </row>
    <row r="110" spans="2:12" s="10" customFormat="1" ht="19.899999999999999" customHeight="1">
      <c r="B110" s="152"/>
      <c r="C110" s="153"/>
      <c r="D110" s="154" t="s">
        <v>431</v>
      </c>
      <c r="E110" s="155"/>
      <c r="F110" s="155"/>
      <c r="G110" s="155"/>
      <c r="H110" s="155"/>
      <c r="I110" s="155"/>
      <c r="J110" s="156">
        <f>J222</f>
        <v>0</v>
      </c>
      <c r="K110" s="153"/>
      <c r="L110" s="157"/>
    </row>
    <row r="111" spans="2:12" s="10" customFormat="1" ht="19.899999999999999" customHeight="1">
      <c r="B111" s="152"/>
      <c r="C111" s="153"/>
      <c r="D111" s="154" t="s">
        <v>432</v>
      </c>
      <c r="E111" s="155"/>
      <c r="F111" s="155"/>
      <c r="G111" s="155"/>
      <c r="H111" s="155"/>
      <c r="I111" s="155"/>
      <c r="J111" s="156">
        <f>J224</f>
        <v>0</v>
      </c>
      <c r="K111" s="153"/>
      <c r="L111" s="157"/>
    </row>
    <row r="112" spans="2:12" s="10" customFormat="1" ht="19.899999999999999" customHeight="1">
      <c r="B112" s="152"/>
      <c r="C112" s="153"/>
      <c r="D112" s="154" t="s">
        <v>433</v>
      </c>
      <c r="E112" s="155"/>
      <c r="F112" s="155"/>
      <c r="G112" s="155"/>
      <c r="H112" s="155"/>
      <c r="I112" s="155"/>
      <c r="J112" s="156">
        <f>J231</f>
        <v>0</v>
      </c>
      <c r="K112" s="153"/>
      <c r="L112" s="157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>
      <c r="A114" s="3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>
      <c r="A118" s="33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105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91" t="str">
        <f>E7</f>
        <v>Stavební úpravy chodníků v ul. V Břízách, Kolín</v>
      </c>
      <c r="F122" s="292"/>
      <c r="G122" s="292"/>
      <c r="H122" s="292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91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62" t="str">
        <f>E9</f>
        <v>2 - veřejné osvětlení</v>
      </c>
      <c r="F124" s="293"/>
      <c r="G124" s="293"/>
      <c r="H124" s="293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 xml:space="preserve"> </v>
      </c>
      <c r="G126" s="35"/>
      <c r="H126" s="35"/>
      <c r="I126" s="28" t="s">
        <v>22</v>
      </c>
      <c r="J126" s="65" t="str">
        <f>IF(J12="","",J12)</f>
        <v>12. 4. 2021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5"/>
      <c r="E128" s="35"/>
      <c r="F128" s="26" t="str">
        <f>E15</f>
        <v>Město Kolín</v>
      </c>
      <c r="G128" s="35"/>
      <c r="H128" s="35"/>
      <c r="I128" s="28" t="s">
        <v>30</v>
      </c>
      <c r="J128" s="31" t="str">
        <f>E21</f>
        <v>Ing. Ondřej Pavelka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28</v>
      </c>
      <c r="D129" s="35"/>
      <c r="E129" s="35"/>
      <c r="F129" s="26" t="str">
        <f>IF(E18="","",E18)</f>
        <v>Vyplň údaj</v>
      </c>
      <c r="G129" s="35"/>
      <c r="H129" s="35"/>
      <c r="I129" s="28" t="s">
        <v>33</v>
      </c>
      <c r="J129" s="31" t="str">
        <f>E24</f>
        <v>Ing. Ondřej Pavelka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58"/>
      <c r="B131" s="159"/>
      <c r="C131" s="160" t="s">
        <v>106</v>
      </c>
      <c r="D131" s="161" t="s">
        <v>60</v>
      </c>
      <c r="E131" s="161" t="s">
        <v>56</v>
      </c>
      <c r="F131" s="161" t="s">
        <v>57</v>
      </c>
      <c r="G131" s="161" t="s">
        <v>107</v>
      </c>
      <c r="H131" s="161" t="s">
        <v>108</v>
      </c>
      <c r="I131" s="161" t="s">
        <v>109</v>
      </c>
      <c r="J131" s="162" t="s">
        <v>95</v>
      </c>
      <c r="K131" s="163" t="s">
        <v>110</v>
      </c>
      <c r="L131" s="164"/>
      <c r="M131" s="74" t="s">
        <v>1</v>
      </c>
      <c r="N131" s="75" t="s">
        <v>39</v>
      </c>
      <c r="O131" s="75" t="s">
        <v>111</v>
      </c>
      <c r="P131" s="75" t="s">
        <v>112</v>
      </c>
      <c r="Q131" s="75" t="s">
        <v>113</v>
      </c>
      <c r="R131" s="75" t="s">
        <v>114</v>
      </c>
      <c r="S131" s="75" t="s">
        <v>115</v>
      </c>
      <c r="T131" s="76" t="s">
        <v>116</v>
      </c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</row>
    <row r="132" spans="1:65" s="2" customFormat="1" ht="22.9" customHeight="1">
      <c r="A132" s="33"/>
      <c r="B132" s="34"/>
      <c r="C132" s="81" t="s">
        <v>117</v>
      </c>
      <c r="D132" s="35"/>
      <c r="E132" s="35"/>
      <c r="F132" s="35"/>
      <c r="G132" s="35"/>
      <c r="H132" s="35"/>
      <c r="I132" s="35"/>
      <c r="J132" s="165">
        <f>BK132</f>
        <v>0</v>
      </c>
      <c r="K132" s="35"/>
      <c r="L132" s="38"/>
      <c r="M132" s="77"/>
      <c r="N132" s="166"/>
      <c r="O132" s="78"/>
      <c r="P132" s="167">
        <f>P133+P144+P149+P215+P218</f>
        <v>0</v>
      </c>
      <c r="Q132" s="78"/>
      <c r="R132" s="167">
        <f>R133+R144+R149+R215+R218</f>
        <v>0</v>
      </c>
      <c r="S132" s="78"/>
      <c r="T132" s="168">
        <f>T133+T144+T149+T215+T218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74</v>
      </c>
      <c r="AU132" s="16" t="s">
        <v>97</v>
      </c>
      <c r="BK132" s="169">
        <f>BK133+BK144+BK149+BK215+BK218</f>
        <v>0</v>
      </c>
    </row>
    <row r="133" spans="1:65" s="12" customFormat="1" ht="25.9" customHeight="1">
      <c r="B133" s="170"/>
      <c r="C133" s="171"/>
      <c r="D133" s="172" t="s">
        <v>74</v>
      </c>
      <c r="E133" s="173" t="s">
        <v>118</v>
      </c>
      <c r="F133" s="173" t="s">
        <v>119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P134+P139+P142</f>
        <v>0</v>
      </c>
      <c r="Q133" s="178"/>
      <c r="R133" s="179">
        <f>R134+R139+R142</f>
        <v>0</v>
      </c>
      <c r="S133" s="178"/>
      <c r="T133" s="180">
        <f>T134+T139+T142</f>
        <v>0</v>
      </c>
      <c r="AR133" s="181" t="s">
        <v>80</v>
      </c>
      <c r="AT133" s="182" t="s">
        <v>74</v>
      </c>
      <c r="AU133" s="182" t="s">
        <v>75</v>
      </c>
      <c r="AY133" s="181" t="s">
        <v>120</v>
      </c>
      <c r="BK133" s="183">
        <f>BK134+BK139+BK142</f>
        <v>0</v>
      </c>
    </row>
    <row r="134" spans="1:65" s="12" customFormat="1" ht="22.9" customHeight="1">
      <c r="B134" s="170"/>
      <c r="C134" s="171"/>
      <c r="D134" s="172" t="s">
        <v>74</v>
      </c>
      <c r="E134" s="184" t="s">
        <v>80</v>
      </c>
      <c r="F134" s="184" t="s">
        <v>121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SUM(P135:P138)</f>
        <v>0</v>
      </c>
      <c r="Q134" s="178"/>
      <c r="R134" s="179">
        <f>SUM(R135:R138)</f>
        <v>0</v>
      </c>
      <c r="S134" s="178"/>
      <c r="T134" s="180">
        <f>SUM(T135:T138)</f>
        <v>0</v>
      </c>
      <c r="AR134" s="181" t="s">
        <v>80</v>
      </c>
      <c r="AT134" s="182" t="s">
        <v>74</v>
      </c>
      <c r="AU134" s="182" t="s">
        <v>80</v>
      </c>
      <c r="AY134" s="181" t="s">
        <v>120</v>
      </c>
      <c r="BK134" s="183">
        <f>SUM(BK135:BK138)</f>
        <v>0</v>
      </c>
    </row>
    <row r="135" spans="1:65" s="2" customFormat="1" ht="21.75" customHeight="1">
      <c r="A135" s="33"/>
      <c r="B135" s="34"/>
      <c r="C135" s="186" t="s">
        <v>80</v>
      </c>
      <c r="D135" s="186" t="s">
        <v>122</v>
      </c>
      <c r="E135" s="187" t="s">
        <v>171</v>
      </c>
      <c r="F135" s="188" t="s">
        <v>172</v>
      </c>
      <c r="G135" s="189" t="s">
        <v>173</v>
      </c>
      <c r="H135" s="190">
        <v>2.7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40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126</v>
      </c>
      <c r="AT135" s="198" t="s">
        <v>122</v>
      </c>
      <c r="AU135" s="198" t="s">
        <v>84</v>
      </c>
      <c r="AY135" s="16" t="s">
        <v>120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126</v>
      </c>
      <c r="BM135" s="198" t="s">
        <v>84</v>
      </c>
    </row>
    <row r="136" spans="1:65" s="2" customFormat="1" ht="21.75" customHeight="1">
      <c r="A136" s="33"/>
      <c r="B136" s="34"/>
      <c r="C136" s="186" t="s">
        <v>84</v>
      </c>
      <c r="D136" s="186" t="s">
        <v>122</v>
      </c>
      <c r="E136" s="187" t="s">
        <v>171</v>
      </c>
      <c r="F136" s="188" t="s">
        <v>172</v>
      </c>
      <c r="G136" s="189" t="s">
        <v>173</v>
      </c>
      <c r="H136" s="190">
        <v>6.9619999999999997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40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126</v>
      </c>
      <c r="AT136" s="198" t="s">
        <v>122</v>
      </c>
      <c r="AU136" s="198" t="s">
        <v>84</v>
      </c>
      <c r="AY136" s="16" t="s">
        <v>120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80</v>
      </c>
      <c r="BK136" s="199">
        <f>ROUND(I136*H136,2)</f>
        <v>0</v>
      </c>
      <c r="BL136" s="16" t="s">
        <v>126</v>
      </c>
      <c r="BM136" s="198" t="s">
        <v>126</v>
      </c>
    </row>
    <row r="137" spans="1:65" s="2" customFormat="1" ht="16.5" customHeight="1">
      <c r="A137" s="33"/>
      <c r="B137" s="34"/>
      <c r="C137" s="186" t="s">
        <v>87</v>
      </c>
      <c r="D137" s="186" t="s">
        <v>122</v>
      </c>
      <c r="E137" s="187" t="s">
        <v>434</v>
      </c>
      <c r="F137" s="188" t="s">
        <v>435</v>
      </c>
      <c r="G137" s="189" t="s">
        <v>158</v>
      </c>
      <c r="H137" s="190">
        <v>1.6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40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126</v>
      </c>
      <c r="AT137" s="198" t="s">
        <v>122</v>
      </c>
      <c r="AU137" s="198" t="s">
        <v>84</v>
      </c>
      <c r="AY137" s="16" t="s">
        <v>120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80</v>
      </c>
      <c r="BK137" s="199">
        <f>ROUND(I137*H137,2)</f>
        <v>0</v>
      </c>
      <c r="BL137" s="16" t="s">
        <v>126</v>
      </c>
      <c r="BM137" s="198" t="s">
        <v>146</v>
      </c>
    </row>
    <row r="138" spans="1:65" s="2" customFormat="1" ht="16.5" customHeight="1">
      <c r="A138" s="33"/>
      <c r="B138" s="34"/>
      <c r="C138" s="186" t="s">
        <v>126</v>
      </c>
      <c r="D138" s="186" t="s">
        <v>122</v>
      </c>
      <c r="E138" s="187" t="s">
        <v>434</v>
      </c>
      <c r="F138" s="188" t="s">
        <v>435</v>
      </c>
      <c r="G138" s="189" t="s">
        <v>158</v>
      </c>
      <c r="H138" s="190">
        <v>4.0949999999999998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40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126</v>
      </c>
      <c r="AT138" s="198" t="s">
        <v>122</v>
      </c>
      <c r="AU138" s="198" t="s">
        <v>84</v>
      </c>
      <c r="AY138" s="16" t="s">
        <v>120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80</v>
      </c>
      <c r="BK138" s="199">
        <f>ROUND(I138*H138,2)</f>
        <v>0</v>
      </c>
      <c r="BL138" s="16" t="s">
        <v>126</v>
      </c>
      <c r="BM138" s="198" t="s">
        <v>155</v>
      </c>
    </row>
    <row r="139" spans="1:65" s="12" customFormat="1" ht="22.9" customHeight="1">
      <c r="B139" s="170"/>
      <c r="C139" s="171"/>
      <c r="D139" s="172" t="s">
        <v>74</v>
      </c>
      <c r="E139" s="184" t="s">
        <v>160</v>
      </c>
      <c r="F139" s="184" t="s">
        <v>436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SUM(P140:P141)</f>
        <v>0</v>
      </c>
      <c r="Q139" s="178"/>
      <c r="R139" s="179">
        <f>SUM(R140:R141)</f>
        <v>0</v>
      </c>
      <c r="S139" s="178"/>
      <c r="T139" s="180">
        <f>SUM(T140:T141)</f>
        <v>0</v>
      </c>
      <c r="AR139" s="181" t="s">
        <v>80</v>
      </c>
      <c r="AT139" s="182" t="s">
        <v>74</v>
      </c>
      <c r="AU139" s="182" t="s">
        <v>80</v>
      </c>
      <c r="AY139" s="181" t="s">
        <v>120</v>
      </c>
      <c r="BK139" s="183">
        <f>SUM(BK140:BK141)</f>
        <v>0</v>
      </c>
    </row>
    <row r="140" spans="1:65" s="2" customFormat="1" ht="21.75" customHeight="1">
      <c r="A140" s="33"/>
      <c r="B140" s="34"/>
      <c r="C140" s="186" t="s">
        <v>141</v>
      </c>
      <c r="D140" s="186" t="s">
        <v>122</v>
      </c>
      <c r="E140" s="187" t="s">
        <v>437</v>
      </c>
      <c r="F140" s="188" t="s">
        <v>438</v>
      </c>
      <c r="G140" s="189" t="s">
        <v>209</v>
      </c>
      <c r="H140" s="190">
        <v>4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40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126</v>
      </c>
      <c r="AT140" s="198" t="s">
        <v>122</v>
      </c>
      <c r="AU140" s="198" t="s">
        <v>84</v>
      </c>
      <c r="AY140" s="16" t="s">
        <v>120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80</v>
      </c>
      <c r="BK140" s="199">
        <f>ROUND(I140*H140,2)</f>
        <v>0</v>
      </c>
      <c r="BL140" s="16" t="s">
        <v>126</v>
      </c>
      <c r="BM140" s="198" t="s">
        <v>165</v>
      </c>
    </row>
    <row r="141" spans="1:65" s="2" customFormat="1" ht="21.75" customHeight="1">
      <c r="A141" s="33"/>
      <c r="B141" s="34"/>
      <c r="C141" s="186" t="s">
        <v>146</v>
      </c>
      <c r="D141" s="186" t="s">
        <v>122</v>
      </c>
      <c r="E141" s="187" t="s">
        <v>439</v>
      </c>
      <c r="F141" s="188" t="s">
        <v>440</v>
      </c>
      <c r="G141" s="189" t="s">
        <v>209</v>
      </c>
      <c r="H141" s="190">
        <v>4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40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126</v>
      </c>
      <c r="AT141" s="198" t="s">
        <v>122</v>
      </c>
      <c r="AU141" s="198" t="s">
        <v>84</v>
      </c>
      <c r="AY141" s="16" t="s">
        <v>120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80</v>
      </c>
      <c r="BK141" s="199">
        <f>ROUND(I141*H141,2)</f>
        <v>0</v>
      </c>
      <c r="BL141" s="16" t="s">
        <v>126</v>
      </c>
      <c r="BM141" s="198" t="s">
        <v>176</v>
      </c>
    </row>
    <row r="142" spans="1:65" s="12" customFormat="1" ht="22.9" customHeight="1">
      <c r="B142" s="170"/>
      <c r="C142" s="171"/>
      <c r="D142" s="172" t="s">
        <v>74</v>
      </c>
      <c r="E142" s="184" t="s">
        <v>363</v>
      </c>
      <c r="F142" s="184" t="s">
        <v>364</v>
      </c>
      <c r="G142" s="171"/>
      <c r="H142" s="171"/>
      <c r="I142" s="174"/>
      <c r="J142" s="185">
        <f>BK142</f>
        <v>0</v>
      </c>
      <c r="K142" s="171"/>
      <c r="L142" s="176"/>
      <c r="M142" s="177"/>
      <c r="N142" s="178"/>
      <c r="O142" s="178"/>
      <c r="P142" s="179">
        <f>P143</f>
        <v>0</v>
      </c>
      <c r="Q142" s="178"/>
      <c r="R142" s="179">
        <f>R143</f>
        <v>0</v>
      </c>
      <c r="S142" s="178"/>
      <c r="T142" s="180">
        <f>T143</f>
        <v>0</v>
      </c>
      <c r="AR142" s="181" t="s">
        <v>80</v>
      </c>
      <c r="AT142" s="182" t="s">
        <v>74</v>
      </c>
      <c r="AU142" s="182" t="s">
        <v>80</v>
      </c>
      <c r="AY142" s="181" t="s">
        <v>120</v>
      </c>
      <c r="BK142" s="183">
        <f>BK143</f>
        <v>0</v>
      </c>
    </row>
    <row r="143" spans="1:65" s="2" customFormat="1" ht="33" customHeight="1">
      <c r="A143" s="33"/>
      <c r="B143" s="34"/>
      <c r="C143" s="186" t="s">
        <v>151</v>
      </c>
      <c r="D143" s="186" t="s">
        <v>122</v>
      </c>
      <c r="E143" s="187" t="s">
        <v>441</v>
      </c>
      <c r="F143" s="188" t="s">
        <v>402</v>
      </c>
      <c r="G143" s="189" t="s">
        <v>173</v>
      </c>
      <c r="H143" s="190">
        <v>3.2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40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126</v>
      </c>
      <c r="AT143" s="198" t="s">
        <v>122</v>
      </c>
      <c r="AU143" s="198" t="s">
        <v>84</v>
      </c>
      <c r="AY143" s="16" t="s">
        <v>120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80</v>
      </c>
      <c r="BK143" s="199">
        <f>ROUND(I143*H143,2)</f>
        <v>0</v>
      </c>
      <c r="BL143" s="16" t="s">
        <v>126</v>
      </c>
      <c r="BM143" s="198" t="s">
        <v>187</v>
      </c>
    </row>
    <row r="144" spans="1:65" s="12" customFormat="1" ht="25.9" customHeight="1">
      <c r="B144" s="170"/>
      <c r="C144" s="171"/>
      <c r="D144" s="172" t="s">
        <v>74</v>
      </c>
      <c r="E144" s="173" t="s">
        <v>442</v>
      </c>
      <c r="F144" s="173" t="s">
        <v>443</v>
      </c>
      <c r="G144" s="171"/>
      <c r="H144" s="171"/>
      <c r="I144" s="174"/>
      <c r="J144" s="175">
        <f>BK144</f>
        <v>0</v>
      </c>
      <c r="K144" s="171"/>
      <c r="L144" s="176"/>
      <c r="M144" s="177"/>
      <c r="N144" s="178"/>
      <c r="O144" s="178"/>
      <c r="P144" s="179">
        <f>P145</f>
        <v>0</v>
      </c>
      <c r="Q144" s="178"/>
      <c r="R144" s="179">
        <f>R145</f>
        <v>0</v>
      </c>
      <c r="S144" s="178"/>
      <c r="T144" s="180">
        <f>T145</f>
        <v>0</v>
      </c>
      <c r="AR144" s="181" t="s">
        <v>84</v>
      </c>
      <c r="AT144" s="182" t="s">
        <v>74</v>
      </c>
      <c r="AU144" s="182" t="s">
        <v>75</v>
      </c>
      <c r="AY144" s="181" t="s">
        <v>120</v>
      </c>
      <c r="BK144" s="183">
        <f>BK145</f>
        <v>0</v>
      </c>
    </row>
    <row r="145" spans="1:65" s="12" customFormat="1" ht="22.9" customHeight="1">
      <c r="B145" s="170"/>
      <c r="C145" s="171"/>
      <c r="D145" s="172" t="s">
        <v>74</v>
      </c>
      <c r="E145" s="184" t="s">
        <v>444</v>
      </c>
      <c r="F145" s="184" t="s">
        <v>445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SUM(P146:P148)</f>
        <v>0</v>
      </c>
      <c r="Q145" s="178"/>
      <c r="R145" s="179">
        <f>SUM(R146:R148)</f>
        <v>0</v>
      </c>
      <c r="S145" s="178"/>
      <c r="T145" s="180">
        <f>SUM(T146:T148)</f>
        <v>0</v>
      </c>
      <c r="AR145" s="181" t="s">
        <v>84</v>
      </c>
      <c r="AT145" s="182" t="s">
        <v>74</v>
      </c>
      <c r="AU145" s="182" t="s">
        <v>80</v>
      </c>
      <c r="AY145" s="181" t="s">
        <v>120</v>
      </c>
      <c r="BK145" s="183">
        <f>SUM(BK146:BK148)</f>
        <v>0</v>
      </c>
    </row>
    <row r="146" spans="1:65" s="2" customFormat="1" ht="21.75" customHeight="1">
      <c r="A146" s="33"/>
      <c r="B146" s="34"/>
      <c r="C146" s="186" t="s">
        <v>155</v>
      </c>
      <c r="D146" s="186" t="s">
        <v>122</v>
      </c>
      <c r="E146" s="187" t="s">
        <v>446</v>
      </c>
      <c r="F146" s="188" t="s">
        <v>447</v>
      </c>
      <c r="G146" s="189" t="s">
        <v>149</v>
      </c>
      <c r="H146" s="190">
        <v>3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40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196</v>
      </c>
      <c r="AT146" s="198" t="s">
        <v>122</v>
      </c>
      <c r="AU146" s="198" t="s">
        <v>84</v>
      </c>
      <c r="AY146" s="16" t="s">
        <v>120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80</v>
      </c>
      <c r="BK146" s="199">
        <f>ROUND(I146*H146,2)</f>
        <v>0</v>
      </c>
      <c r="BL146" s="16" t="s">
        <v>196</v>
      </c>
      <c r="BM146" s="198" t="s">
        <v>196</v>
      </c>
    </row>
    <row r="147" spans="1:65" s="2" customFormat="1" ht="21.75" customHeight="1">
      <c r="A147" s="33"/>
      <c r="B147" s="34"/>
      <c r="C147" s="212" t="s">
        <v>160</v>
      </c>
      <c r="D147" s="212" t="s">
        <v>182</v>
      </c>
      <c r="E147" s="213" t="s">
        <v>448</v>
      </c>
      <c r="F147" s="214" t="s">
        <v>449</v>
      </c>
      <c r="G147" s="215" t="s">
        <v>149</v>
      </c>
      <c r="H147" s="216">
        <v>3</v>
      </c>
      <c r="I147" s="217"/>
      <c r="J147" s="218">
        <f>ROUND(I147*H147,2)</f>
        <v>0</v>
      </c>
      <c r="K147" s="219"/>
      <c r="L147" s="220"/>
      <c r="M147" s="221" t="s">
        <v>1</v>
      </c>
      <c r="N147" s="222" t="s">
        <v>40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273</v>
      </c>
      <c r="AT147" s="198" t="s">
        <v>182</v>
      </c>
      <c r="AU147" s="198" t="s">
        <v>84</v>
      </c>
      <c r="AY147" s="16" t="s">
        <v>120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80</v>
      </c>
      <c r="BK147" s="199">
        <f>ROUND(I147*H147,2)</f>
        <v>0</v>
      </c>
      <c r="BL147" s="16" t="s">
        <v>196</v>
      </c>
      <c r="BM147" s="198" t="s">
        <v>206</v>
      </c>
    </row>
    <row r="148" spans="1:65" s="2" customFormat="1" ht="21.75" customHeight="1">
      <c r="A148" s="33"/>
      <c r="B148" s="34"/>
      <c r="C148" s="186" t="s">
        <v>165</v>
      </c>
      <c r="D148" s="186" t="s">
        <v>122</v>
      </c>
      <c r="E148" s="187" t="s">
        <v>450</v>
      </c>
      <c r="F148" s="188" t="s">
        <v>451</v>
      </c>
      <c r="G148" s="189" t="s">
        <v>149</v>
      </c>
      <c r="H148" s="190">
        <v>180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40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196</v>
      </c>
      <c r="AT148" s="198" t="s">
        <v>122</v>
      </c>
      <c r="AU148" s="198" t="s">
        <v>84</v>
      </c>
      <c r="AY148" s="16" t="s">
        <v>120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196</v>
      </c>
      <c r="BM148" s="198" t="s">
        <v>216</v>
      </c>
    </row>
    <row r="149" spans="1:65" s="12" customFormat="1" ht="25.9" customHeight="1">
      <c r="B149" s="170"/>
      <c r="C149" s="171"/>
      <c r="D149" s="172" t="s">
        <v>74</v>
      </c>
      <c r="E149" s="173" t="s">
        <v>182</v>
      </c>
      <c r="F149" s="173" t="s">
        <v>452</v>
      </c>
      <c r="G149" s="171"/>
      <c r="H149" s="171"/>
      <c r="I149" s="174"/>
      <c r="J149" s="175">
        <f>BK149</f>
        <v>0</v>
      </c>
      <c r="K149" s="171"/>
      <c r="L149" s="176"/>
      <c r="M149" s="177"/>
      <c r="N149" s="178"/>
      <c r="O149" s="178"/>
      <c r="P149" s="179">
        <f>P150+P185+P188</f>
        <v>0</v>
      </c>
      <c r="Q149" s="178"/>
      <c r="R149" s="179">
        <f>R150+R185+R188</f>
        <v>0</v>
      </c>
      <c r="S149" s="178"/>
      <c r="T149" s="180">
        <f>T150+T185+T188</f>
        <v>0</v>
      </c>
      <c r="AR149" s="181" t="s">
        <v>87</v>
      </c>
      <c r="AT149" s="182" t="s">
        <v>74</v>
      </c>
      <c r="AU149" s="182" t="s">
        <v>75</v>
      </c>
      <c r="AY149" s="181" t="s">
        <v>120</v>
      </c>
      <c r="BK149" s="183">
        <f>BK150+BK185+BK188</f>
        <v>0</v>
      </c>
    </row>
    <row r="150" spans="1:65" s="12" customFormat="1" ht="22.9" customHeight="1">
      <c r="B150" s="170"/>
      <c r="C150" s="171"/>
      <c r="D150" s="172" t="s">
        <v>74</v>
      </c>
      <c r="E150" s="184" t="s">
        <v>453</v>
      </c>
      <c r="F150" s="184" t="s">
        <v>454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SUM(P151:P184)</f>
        <v>0</v>
      </c>
      <c r="Q150" s="178"/>
      <c r="R150" s="179">
        <f>SUM(R151:R184)</f>
        <v>0</v>
      </c>
      <c r="S150" s="178"/>
      <c r="T150" s="180">
        <f>SUM(T151:T184)</f>
        <v>0</v>
      </c>
      <c r="AR150" s="181" t="s">
        <v>87</v>
      </c>
      <c r="AT150" s="182" t="s">
        <v>74</v>
      </c>
      <c r="AU150" s="182" t="s">
        <v>80</v>
      </c>
      <c r="AY150" s="181" t="s">
        <v>120</v>
      </c>
      <c r="BK150" s="183">
        <f>SUM(BK151:BK184)</f>
        <v>0</v>
      </c>
    </row>
    <row r="151" spans="1:65" s="2" customFormat="1" ht="21.75" customHeight="1">
      <c r="A151" s="33"/>
      <c r="B151" s="34"/>
      <c r="C151" s="186" t="s">
        <v>170</v>
      </c>
      <c r="D151" s="186" t="s">
        <v>122</v>
      </c>
      <c r="E151" s="187" t="s">
        <v>455</v>
      </c>
      <c r="F151" s="188" t="s">
        <v>456</v>
      </c>
      <c r="G151" s="189" t="s">
        <v>209</v>
      </c>
      <c r="H151" s="190">
        <v>18</v>
      </c>
      <c r="I151" s="191"/>
      <c r="J151" s="192">
        <f t="shared" ref="J151:J184" si="0">ROUND(I151*H151,2)</f>
        <v>0</v>
      </c>
      <c r="K151" s="193"/>
      <c r="L151" s="38"/>
      <c r="M151" s="194" t="s">
        <v>1</v>
      </c>
      <c r="N151" s="195" t="s">
        <v>40</v>
      </c>
      <c r="O151" s="70"/>
      <c r="P151" s="196">
        <f t="shared" ref="P151:P184" si="1">O151*H151</f>
        <v>0</v>
      </c>
      <c r="Q151" s="196">
        <v>0</v>
      </c>
      <c r="R151" s="196">
        <f t="shared" ref="R151:R184" si="2">Q151*H151</f>
        <v>0</v>
      </c>
      <c r="S151" s="196">
        <v>0</v>
      </c>
      <c r="T151" s="197">
        <f t="shared" ref="T151:T184" si="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457</v>
      </c>
      <c r="AT151" s="198" t="s">
        <v>122</v>
      </c>
      <c r="AU151" s="198" t="s">
        <v>84</v>
      </c>
      <c r="AY151" s="16" t="s">
        <v>120</v>
      </c>
      <c r="BE151" s="199">
        <f t="shared" ref="BE151:BE184" si="4">IF(N151="základní",J151,0)</f>
        <v>0</v>
      </c>
      <c r="BF151" s="199">
        <f t="shared" ref="BF151:BF184" si="5">IF(N151="snížená",J151,0)</f>
        <v>0</v>
      </c>
      <c r="BG151" s="199">
        <f t="shared" ref="BG151:BG184" si="6">IF(N151="zákl. přenesená",J151,0)</f>
        <v>0</v>
      </c>
      <c r="BH151" s="199">
        <f t="shared" ref="BH151:BH184" si="7">IF(N151="sníž. přenesená",J151,0)</f>
        <v>0</v>
      </c>
      <c r="BI151" s="199">
        <f t="shared" ref="BI151:BI184" si="8">IF(N151="nulová",J151,0)</f>
        <v>0</v>
      </c>
      <c r="BJ151" s="16" t="s">
        <v>80</v>
      </c>
      <c r="BK151" s="199">
        <f t="shared" ref="BK151:BK184" si="9">ROUND(I151*H151,2)</f>
        <v>0</v>
      </c>
      <c r="BL151" s="16" t="s">
        <v>457</v>
      </c>
      <c r="BM151" s="198" t="s">
        <v>224</v>
      </c>
    </row>
    <row r="152" spans="1:65" s="2" customFormat="1" ht="33" customHeight="1">
      <c r="A152" s="33"/>
      <c r="B152" s="34"/>
      <c r="C152" s="186" t="s">
        <v>176</v>
      </c>
      <c r="D152" s="186" t="s">
        <v>122</v>
      </c>
      <c r="E152" s="187" t="s">
        <v>458</v>
      </c>
      <c r="F152" s="188" t="s">
        <v>459</v>
      </c>
      <c r="G152" s="189" t="s">
        <v>209</v>
      </c>
      <c r="H152" s="190">
        <v>18</v>
      </c>
      <c r="I152" s="191"/>
      <c r="J152" s="192">
        <f t="shared" si="0"/>
        <v>0</v>
      </c>
      <c r="K152" s="193"/>
      <c r="L152" s="38"/>
      <c r="M152" s="194" t="s">
        <v>1</v>
      </c>
      <c r="N152" s="195" t="s">
        <v>40</v>
      </c>
      <c r="O152" s="70"/>
      <c r="P152" s="196">
        <f t="shared" si="1"/>
        <v>0</v>
      </c>
      <c r="Q152" s="196">
        <v>0</v>
      </c>
      <c r="R152" s="196">
        <f t="shared" si="2"/>
        <v>0</v>
      </c>
      <c r="S152" s="196">
        <v>0</v>
      </c>
      <c r="T152" s="197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457</v>
      </c>
      <c r="AT152" s="198" t="s">
        <v>122</v>
      </c>
      <c r="AU152" s="198" t="s">
        <v>84</v>
      </c>
      <c r="AY152" s="16" t="s">
        <v>120</v>
      </c>
      <c r="BE152" s="199">
        <f t="shared" si="4"/>
        <v>0</v>
      </c>
      <c r="BF152" s="199">
        <f t="shared" si="5"/>
        <v>0</v>
      </c>
      <c r="BG152" s="199">
        <f t="shared" si="6"/>
        <v>0</v>
      </c>
      <c r="BH152" s="199">
        <f t="shared" si="7"/>
        <v>0</v>
      </c>
      <c r="BI152" s="199">
        <f t="shared" si="8"/>
        <v>0</v>
      </c>
      <c r="BJ152" s="16" t="s">
        <v>80</v>
      </c>
      <c r="BK152" s="199">
        <f t="shared" si="9"/>
        <v>0</v>
      </c>
      <c r="BL152" s="16" t="s">
        <v>457</v>
      </c>
      <c r="BM152" s="198" t="s">
        <v>233</v>
      </c>
    </row>
    <row r="153" spans="1:65" s="2" customFormat="1" ht="33" customHeight="1">
      <c r="A153" s="33"/>
      <c r="B153" s="34"/>
      <c r="C153" s="186" t="s">
        <v>181</v>
      </c>
      <c r="D153" s="186" t="s">
        <v>122</v>
      </c>
      <c r="E153" s="187" t="s">
        <v>460</v>
      </c>
      <c r="F153" s="188" t="s">
        <v>461</v>
      </c>
      <c r="G153" s="189" t="s">
        <v>209</v>
      </c>
      <c r="H153" s="190">
        <v>24</v>
      </c>
      <c r="I153" s="191"/>
      <c r="J153" s="192">
        <f t="shared" si="0"/>
        <v>0</v>
      </c>
      <c r="K153" s="193"/>
      <c r="L153" s="38"/>
      <c r="M153" s="194" t="s">
        <v>1</v>
      </c>
      <c r="N153" s="195" t="s">
        <v>40</v>
      </c>
      <c r="O153" s="70"/>
      <c r="P153" s="196">
        <f t="shared" si="1"/>
        <v>0</v>
      </c>
      <c r="Q153" s="196">
        <v>0</v>
      </c>
      <c r="R153" s="196">
        <f t="shared" si="2"/>
        <v>0</v>
      </c>
      <c r="S153" s="196">
        <v>0</v>
      </c>
      <c r="T153" s="197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457</v>
      </c>
      <c r="AT153" s="198" t="s">
        <v>122</v>
      </c>
      <c r="AU153" s="198" t="s">
        <v>84</v>
      </c>
      <c r="AY153" s="16" t="s">
        <v>120</v>
      </c>
      <c r="BE153" s="199">
        <f t="shared" si="4"/>
        <v>0</v>
      </c>
      <c r="BF153" s="199">
        <f t="shared" si="5"/>
        <v>0</v>
      </c>
      <c r="BG153" s="199">
        <f t="shared" si="6"/>
        <v>0</v>
      </c>
      <c r="BH153" s="199">
        <f t="shared" si="7"/>
        <v>0</v>
      </c>
      <c r="BI153" s="199">
        <f t="shared" si="8"/>
        <v>0</v>
      </c>
      <c r="BJ153" s="16" t="s">
        <v>80</v>
      </c>
      <c r="BK153" s="199">
        <f t="shared" si="9"/>
        <v>0</v>
      </c>
      <c r="BL153" s="16" t="s">
        <v>457</v>
      </c>
      <c r="BM153" s="198" t="s">
        <v>241</v>
      </c>
    </row>
    <row r="154" spans="1:65" s="2" customFormat="1" ht="33" customHeight="1">
      <c r="A154" s="33"/>
      <c r="B154" s="34"/>
      <c r="C154" s="186" t="s">
        <v>187</v>
      </c>
      <c r="D154" s="186" t="s">
        <v>122</v>
      </c>
      <c r="E154" s="187" t="s">
        <v>462</v>
      </c>
      <c r="F154" s="188" t="s">
        <v>463</v>
      </c>
      <c r="G154" s="189" t="s">
        <v>209</v>
      </c>
      <c r="H154" s="190">
        <v>24</v>
      </c>
      <c r="I154" s="191"/>
      <c r="J154" s="192">
        <f t="shared" si="0"/>
        <v>0</v>
      </c>
      <c r="K154" s="193"/>
      <c r="L154" s="38"/>
      <c r="M154" s="194" t="s">
        <v>1</v>
      </c>
      <c r="N154" s="195" t="s">
        <v>40</v>
      </c>
      <c r="O154" s="70"/>
      <c r="P154" s="196">
        <f t="shared" si="1"/>
        <v>0</v>
      </c>
      <c r="Q154" s="196">
        <v>0</v>
      </c>
      <c r="R154" s="196">
        <f t="shared" si="2"/>
        <v>0</v>
      </c>
      <c r="S154" s="196">
        <v>0</v>
      </c>
      <c r="T154" s="197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457</v>
      </c>
      <c r="AT154" s="198" t="s">
        <v>122</v>
      </c>
      <c r="AU154" s="198" t="s">
        <v>84</v>
      </c>
      <c r="AY154" s="16" t="s">
        <v>120</v>
      </c>
      <c r="BE154" s="199">
        <f t="shared" si="4"/>
        <v>0</v>
      </c>
      <c r="BF154" s="199">
        <f t="shared" si="5"/>
        <v>0</v>
      </c>
      <c r="BG154" s="199">
        <f t="shared" si="6"/>
        <v>0</v>
      </c>
      <c r="BH154" s="199">
        <f t="shared" si="7"/>
        <v>0</v>
      </c>
      <c r="BI154" s="199">
        <f t="shared" si="8"/>
        <v>0</v>
      </c>
      <c r="BJ154" s="16" t="s">
        <v>80</v>
      </c>
      <c r="BK154" s="199">
        <f t="shared" si="9"/>
        <v>0</v>
      </c>
      <c r="BL154" s="16" t="s">
        <v>457</v>
      </c>
      <c r="BM154" s="198" t="s">
        <v>253</v>
      </c>
    </row>
    <row r="155" spans="1:65" s="2" customFormat="1" ht="21.75" customHeight="1">
      <c r="A155" s="33"/>
      <c r="B155" s="34"/>
      <c r="C155" s="186" t="s">
        <v>8</v>
      </c>
      <c r="D155" s="186" t="s">
        <v>122</v>
      </c>
      <c r="E155" s="187" t="s">
        <v>464</v>
      </c>
      <c r="F155" s="188" t="s">
        <v>465</v>
      </c>
      <c r="G155" s="189" t="s">
        <v>209</v>
      </c>
      <c r="H155" s="190">
        <v>3</v>
      </c>
      <c r="I155" s="191"/>
      <c r="J155" s="192">
        <f t="shared" si="0"/>
        <v>0</v>
      </c>
      <c r="K155" s="193"/>
      <c r="L155" s="38"/>
      <c r="M155" s="194" t="s">
        <v>1</v>
      </c>
      <c r="N155" s="195" t="s">
        <v>40</v>
      </c>
      <c r="O155" s="70"/>
      <c r="P155" s="196">
        <f t="shared" si="1"/>
        <v>0</v>
      </c>
      <c r="Q155" s="196">
        <v>0</v>
      </c>
      <c r="R155" s="196">
        <f t="shared" si="2"/>
        <v>0</v>
      </c>
      <c r="S155" s="196">
        <v>0</v>
      </c>
      <c r="T155" s="197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457</v>
      </c>
      <c r="AT155" s="198" t="s">
        <v>122</v>
      </c>
      <c r="AU155" s="198" t="s">
        <v>84</v>
      </c>
      <c r="AY155" s="16" t="s">
        <v>120</v>
      </c>
      <c r="BE155" s="199">
        <f t="shared" si="4"/>
        <v>0</v>
      </c>
      <c r="BF155" s="199">
        <f t="shared" si="5"/>
        <v>0</v>
      </c>
      <c r="BG155" s="199">
        <f t="shared" si="6"/>
        <v>0</v>
      </c>
      <c r="BH155" s="199">
        <f t="shared" si="7"/>
        <v>0</v>
      </c>
      <c r="BI155" s="199">
        <f t="shared" si="8"/>
        <v>0</v>
      </c>
      <c r="BJ155" s="16" t="s">
        <v>80</v>
      </c>
      <c r="BK155" s="199">
        <f t="shared" si="9"/>
        <v>0</v>
      </c>
      <c r="BL155" s="16" t="s">
        <v>457</v>
      </c>
      <c r="BM155" s="198" t="s">
        <v>263</v>
      </c>
    </row>
    <row r="156" spans="1:65" s="2" customFormat="1" ht="21.75" customHeight="1">
      <c r="A156" s="33"/>
      <c r="B156" s="34"/>
      <c r="C156" s="212" t="s">
        <v>196</v>
      </c>
      <c r="D156" s="212" t="s">
        <v>182</v>
      </c>
      <c r="E156" s="213" t="s">
        <v>466</v>
      </c>
      <c r="F156" s="214" t="s">
        <v>467</v>
      </c>
      <c r="G156" s="215" t="s">
        <v>468</v>
      </c>
      <c r="H156" s="216">
        <v>0</v>
      </c>
      <c r="I156" s="217"/>
      <c r="J156" s="218">
        <f t="shared" si="0"/>
        <v>0</v>
      </c>
      <c r="K156" s="219"/>
      <c r="L156" s="220"/>
      <c r="M156" s="221" t="s">
        <v>1</v>
      </c>
      <c r="N156" s="222" t="s">
        <v>40</v>
      </c>
      <c r="O156" s="70"/>
      <c r="P156" s="196">
        <f t="shared" si="1"/>
        <v>0</v>
      </c>
      <c r="Q156" s="196">
        <v>0</v>
      </c>
      <c r="R156" s="196">
        <f t="shared" si="2"/>
        <v>0</v>
      </c>
      <c r="S156" s="196">
        <v>0</v>
      </c>
      <c r="T156" s="197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469</v>
      </c>
      <c r="AT156" s="198" t="s">
        <v>182</v>
      </c>
      <c r="AU156" s="198" t="s">
        <v>84</v>
      </c>
      <c r="AY156" s="16" t="s">
        <v>120</v>
      </c>
      <c r="BE156" s="199">
        <f t="shared" si="4"/>
        <v>0</v>
      </c>
      <c r="BF156" s="199">
        <f t="shared" si="5"/>
        <v>0</v>
      </c>
      <c r="BG156" s="199">
        <f t="shared" si="6"/>
        <v>0</v>
      </c>
      <c r="BH156" s="199">
        <f t="shared" si="7"/>
        <v>0</v>
      </c>
      <c r="BI156" s="199">
        <f t="shared" si="8"/>
        <v>0</v>
      </c>
      <c r="BJ156" s="16" t="s">
        <v>80</v>
      </c>
      <c r="BK156" s="199">
        <f t="shared" si="9"/>
        <v>0</v>
      </c>
      <c r="BL156" s="16" t="s">
        <v>457</v>
      </c>
      <c r="BM156" s="198" t="s">
        <v>273</v>
      </c>
    </row>
    <row r="157" spans="1:65" s="2" customFormat="1" ht="21.75" customHeight="1">
      <c r="A157" s="33"/>
      <c r="B157" s="34"/>
      <c r="C157" s="186" t="s">
        <v>201</v>
      </c>
      <c r="D157" s="186" t="s">
        <v>122</v>
      </c>
      <c r="E157" s="187" t="s">
        <v>470</v>
      </c>
      <c r="F157" s="188" t="s">
        <v>471</v>
      </c>
      <c r="G157" s="189" t="s">
        <v>209</v>
      </c>
      <c r="H157" s="190">
        <v>3</v>
      </c>
      <c r="I157" s="191"/>
      <c r="J157" s="192">
        <f t="shared" si="0"/>
        <v>0</v>
      </c>
      <c r="K157" s="193"/>
      <c r="L157" s="38"/>
      <c r="M157" s="194" t="s">
        <v>1</v>
      </c>
      <c r="N157" s="195" t="s">
        <v>40</v>
      </c>
      <c r="O157" s="70"/>
      <c r="P157" s="196">
        <f t="shared" si="1"/>
        <v>0</v>
      </c>
      <c r="Q157" s="196">
        <v>0</v>
      </c>
      <c r="R157" s="196">
        <f t="shared" si="2"/>
        <v>0</v>
      </c>
      <c r="S157" s="196">
        <v>0</v>
      </c>
      <c r="T157" s="197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457</v>
      </c>
      <c r="AT157" s="198" t="s">
        <v>122</v>
      </c>
      <c r="AU157" s="198" t="s">
        <v>84</v>
      </c>
      <c r="AY157" s="16" t="s">
        <v>120</v>
      </c>
      <c r="BE157" s="199">
        <f t="shared" si="4"/>
        <v>0</v>
      </c>
      <c r="BF157" s="199">
        <f t="shared" si="5"/>
        <v>0</v>
      </c>
      <c r="BG157" s="199">
        <f t="shared" si="6"/>
        <v>0</v>
      </c>
      <c r="BH157" s="199">
        <f t="shared" si="7"/>
        <v>0</v>
      </c>
      <c r="BI157" s="199">
        <f t="shared" si="8"/>
        <v>0</v>
      </c>
      <c r="BJ157" s="16" t="s">
        <v>80</v>
      </c>
      <c r="BK157" s="199">
        <f t="shared" si="9"/>
        <v>0</v>
      </c>
      <c r="BL157" s="16" t="s">
        <v>457</v>
      </c>
      <c r="BM157" s="198" t="s">
        <v>283</v>
      </c>
    </row>
    <row r="158" spans="1:65" s="2" customFormat="1" ht="21.75" customHeight="1">
      <c r="A158" s="33"/>
      <c r="B158" s="34"/>
      <c r="C158" s="186" t="s">
        <v>206</v>
      </c>
      <c r="D158" s="186" t="s">
        <v>122</v>
      </c>
      <c r="E158" s="187" t="s">
        <v>472</v>
      </c>
      <c r="F158" s="188" t="s">
        <v>473</v>
      </c>
      <c r="G158" s="189" t="s">
        <v>209</v>
      </c>
      <c r="H158" s="190">
        <v>3</v>
      </c>
      <c r="I158" s="191"/>
      <c r="J158" s="192">
        <f t="shared" si="0"/>
        <v>0</v>
      </c>
      <c r="K158" s="193"/>
      <c r="L158" s="38"/>
      <c r="M158" s="194" t="s">
        <v>1</v>
      </c>
      <c r="N158" s="195" t="s">
        <v>40</v>
      </c>
      <c r="O158" s="70"/>
      <c r="P158" s="196">
        <f t="shared" si="1"/>
        <v>0</v>
      </c>
      <c r="Q158" s="196">
        <v>0</v>
      </c>
      <c r="R158" s="196">
        <f t="shared" si="2"/>
        <v>0</v>
      </c>
      <c r="S158" s="196">
        <v>0</v>
      </c>
      <c r="T158" s="197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457</v>
      </c>
      <c r="AT158" s="198" t="s">
        <v>122</v>
      </c>
      <c r="AU158" s="198" t="s">
        <v>84</v>
      </c>
      <c r="AY158" s="16" t="s">
        <v>120</v>
      </c>
      <c r="BE158" s="199">
        <f t="shared" si="4"/>
        <v>0</v>
      </c>
      <c r="BF158" s="199">
        <f t="shared" si="5"/>
        <v>0</v>
      </c>
      <c r="BG158" s="199">
        <f t="shared" si="6"/>
        <v>0</v>
      </c>
      <c r="BH158" s="199">
        <f t="shared" si="7"/>
        <v>0</v>
      </c>
      <c r="BI158" s="199">
        <f t="shared" si="8"/>
        <v>0</v>
      </c>
      <c r="BJ158" s="16" t="s">
        <v>80</v>
      </c>
      <c r="BK158" s="199">
        <f t="shared" si="9"/>
        <v>0</v>
      </c>
      <c r="BL158" s="16" t="s">
        <v>457</v>
      </c>
      <c r="BM158" s="198" t="s">
        <v>293</v>
      </c>
    </row>
    <row r="159" spans="1:65" s="2" customFormat="1" ht="16.5" customHeight="1">
      <c r="A159" s="33"/>
      <c r="B159" s="34"/>
      <c r="C159" s="212" t="s">
        <v>212</v>
      </c>
      <c r="D159" s="212" t="s">
        <v>182</v>
      </c>
      <c r="E159" s="213" t="s">
        <v>474</v>
      </c>
      <c r="F159" s="214" t="s">
        <v>475</v>
      </c>
      <c r="G159" s="215" t="s">
        <v>468</v>
      </c>
      <c r="H159" s="216">
        <v>3</v>
      </c>
      <c r="I159" s="217"/>
      <c r="J159" s="218">
        <f t="shared" si="0"/>
        <v>0</v>
      </c>
      <c r="K159" s="219"/>
      <c r="L159" s="220"/>
      <c r="M159" s="221" t="s">
        <v>1</v>
      </c>
      <c r="N159" s="222" t="s">
        <v>40</v>
      </c>
      <c r="O159" s="70"/>
      <c r="P159" s="196">
        <f t="shared" si="1"/>
        <v>0</v>
      </c>
      <c r="Q159" s="196">
        <v>0</v>
      </c>
      <c r="R159" s="196">
        <f t="shared" si="2"/>
        <v>0</v>
      </c>
      <c r="S159" s="196">
        <v>0</v>
      </c>
      <c r="T159" s="197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469</v>
      </c>
      <c r="AT159" s="198" t="s">
        <v>182</v>
      </c>
      <c r="AU159" s="198" t="s">
        <v>84</v>
      </c>
      <c r="AY159" s="16" t="s">
        <v>120</v>
      </c>
      <c r="BE159" s="199">
        <f t="shared" si="4"/>
        <v>0</v>
      </c>
      <c r="BF159" s="199">
        <f t="shared" si="5"/>
        <v>0</v>
      </c>
      <c r="BG159" s="199">
        <f t="shared" si="6"/>
        <v>0</v>
      </c>
      <c r="BH159" s="199">
        <f t="shared" si="7"/>
        <v>0</v>
      </c>
      <c r="BI159" s="199">
        <f t="shared" si="8"/>
        <v>0</v>
      </c>
      <c r="BJ159" s="16" t="s">
        <v>80</v>
      </c>
      <c r="BK159" s="199">
        <f t="shared" si="9"/>
        <v>0</v>
      </c>
      <c r="BL159" s="16" t="s">
        <v>457</v>
      </c>
      <c r="BM159" s="198" t="s">
        <v>304</v>
      </c>
    </row>
    <row r="160" spans="1:65" s="2" customFormat="1" ht="16.5" customHeight="1">
      <c r="A160" s="33"/>
      <c r="B160" s="34"/>
      <c r="C160" s="212" t="s">
        <v>216</v>
      </c>
      <c r="D160" s="212" t="s">
        <v>182</v>
      </c>
      <c r="E160" s="213" t="s">
        <v>476</v>
      </c>
      <c r="F160" s="214" t="s">
        <v>477</v>
      </c>
      <c r="G160" s="215" t="s">
        <v>468</v>
      </c>
      <c r="H160" s="216">
        <v>3</v>
      </c>
      <c r="I160" s="217"/>
      <c r="J160" s="218">
        <f t="shared" si="0"/>
        <v>0</v>
      </c>
      <c r="K160" s="219"/>
      <c r="L160" s="220"/>
      <c r="M160" s="221" t="s">
        <v>1</v>
      </c>
      <c r="N160" s="222" t="s">
        <v>40</v>
      </c>
      <c r="O160" s="70"/>
      <c r="P160" s="196">
        <f t="shared" si="1"/>
        <v>0</v>
      </c>
      <c r="Q160" s="196">
        <v>0</v>
      </c>
      <c r="R160" s="196">
        <f t="shared" si="2"/>
        <v>0</v>
      </c>
      <c r="S160" s="196">
        <v>0</v>
      </c>
      <c r="T160" s="197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469</v>
      </c>
      <c r="AT160" s="198" t="s">
        <v>182</v>
      </c>
      <c r="AU160" s="198" t="s">
        <v>84</v>
      </c>
      <c r="AY160" s="16" t="s">
        <v>120</v>
      </c>
      <c r="BE160" s="199">
        <f t="shared" si="4"/>
        <v>0</v>
      </c>
      <c r="BF160" s="199">
        <f t="shared" si="5"/>
        <v>0</v>
      </c>
      <c r="BG160" s="199">
        <f t="shared" si="6"/>
        <v>0</v>
      </c>
      <c r="BH160" s="199">
        <f t="shared" si="7"/>
        <v>0</v>
      </c>
      <c r="BI160" s="199">
        <f t="shared" si="8"/>
        <v>0</v>
      </c>
      <c r="BJ160" s="16" t="s">
        <v>80</v>
      </c>
      <c r="BK160" s="199">
        <f t="shared" si="9"/>
        <v>0</v>
      </c>
      <c r="BL160" s="16" t="s">
        <v>457</v>
      </c>
      <c r="BM160" s="198" t="s">
        <v>313</v>
      </c>
    </row>
    <row r="161" spans="1:65" s="2" customFormat="1" ht="21.75" customHeight="1">
      <c r="A161" s="33"/>
      <c r="B161" s="34"/>
      <c r="C161" s="186" t="s">
        <v>7</v>
      </c>
      <c r="D161" s="186" t="s">
        <v>122</v>
      </c>
      <c r="E161" s="187" t="s">
        <v>478</v>
      </c>
      <c r="F161" s="188" t="s">
        <v>479</v>
      </c>
      <c r="G161" s="189" t="s">
        <v>209</v>
      </c>
      <c r="H161" s="190">
        <v>3</v>
      </c>
      <c r="I161" s="191"/>
      <c r="J161" s="192">
        <f t="shared" si="0"/>
        <v>0</v>
      </c>
      <c r="K161" s="193"/>
      <c r="L161" s="38"/>
      <c r="M161" s="194" t="s">
        <v>1</v>
      </c>
      <c r="N161" s="195" t="s">
        <v>40</v>
      </c>
      <c r="O161" s="70"/>
      <c r="P161" s="196">
        <f t="shared" si="1"/>
        <v>0</v>
      </c>
      <c r="Q161" s="196">
        <v>0</v>
      </c>
      <c r="R161" s="196">
        <f t="shared" si="2"/>
        <v>0</v>
      </c>
      <c r="S161" s="196">
        <v>0</v>
      </c>
      <c r="T161" s="197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457</v>
      </c>
      <c r="AT161" s="198" t="s">
        <v>122</v>
      </c>
      <c r="AU161" s="198" t="s">
        <v>84</v>
      </c>
      <c r="AY161" s="16" t="s">
        <v>120</v>
      </c>
      <c r="BE161" s="199">
        <f t="shared" si="4"/>
        <v>0</v>
      </c>
      <c r="BF161" s="199">
        <f t="shared" si="5"/>
        <v>0</v>
      </c>
      <c r="BG161" s="199">
        <f t="shared" si="6"/>
        <v>0</v>
      </c>
      <c r="BH161" s="199">
        <f t="shared" si="7"/>
        <v>0</v>
      </c>
      <c r="BI161" s="199">
        <f t="shared" si="8"/>
        <v>0</v>
      </c>
      <c r="BJ161" s="16" t="s">
        <v>80</v>
      </c>
      <c r="BK161" s="199">
        <f t="shared" si="9"/>
        <v>0</v>
      </c>
      <c r="BL161" s="16" t="s">
        <v>457</v>
      </c>
      <c r="BM161" s="198" t="s">
        <v>321</v>
      </c>
    </row>
    <row r="162" spans="1:65" s="2" customFormat="1" ht="21.75" customHeight="1">
      <c r="A162" s="33"/>
      <c r="B162" s="34"/>
      <c r="C162" s="186" t="s">
        <v>224</v>
      </c>
      <c r="D162" s="186" t="s">
        <v>122</v>
      </c>
      <c r="E162" s="187" t="s">
        <v>480</v>
      </c>
      <c r="F162" s="188" t="s">
        <v>481</v>
      </c>
      <c r="G162" s="189" t="s">
        <v>209</v>
      </c>
      <c r="H162" s="190">
        <v>3</v>
      </c>
      <c r="I162" s="191"/>
      <c r="J162" s="192">
        <f t="shared" si="0"/>
        <v>0</v>
      </c>
      <c r="K162" s="193"/>
      <c r="L162" s="38"/>
      <c r="M162" s="194" t="s">
        <v>1</v>
      </c>
      <c r="N162" s="195" t="s">
        <v>40</v>
      </c>
      <c r="O162" s="70"/>
      <c r="P162" s="196">
        <f t="shared" si="1"/>
        <v>0</v>
      </c>
      <c r="Q162" s="196">
        <v>0</v>
      </c>
      <c r="R162" s="196">
        <f t="shared" si="2"/>
        <v>0</v>
      </c>
      <c r="S162" s="196">
        <v>0</v>
      </c>
      <c r="T162" s="197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457</v>
      </c>
      <c r="AT162" s="198" t="s">
        <v>122</v>
      </c>
      <c r="AU162" s="198" t="s">
        <v>84</v>
      </c>
      <c r="AY162" s="16" t="s">
        <v>120</v>
      </c>
      <c r="BE162" s="199">
        <f t="shared" si="4"/>
        <v>0</v>
      </c>
      <c r="BF162" s="199">
        <f t="shared" si="5"/>
        <v>0</v>
      </c>
      <c r="BG162" s="199">
        <f t="shared" si="6"/>
        <v>0</v>
      </c>
      <c r="BH162" s="199">
        <f t="shared" si="7"/>
        <v>0</v>
      </c>
      <c r="BI162" s="199">
        <f t="shared" si="8"/>
        <v>0</v>
      </c>
      <c r="BJ162" s="16" t="s">
        <v>80</v>
      </c>
      <c r="BK162" s="199">
        <f t="shared" si="9"/>
        <v>0</v>
      </c>
      <c r="BL162" s="16" t="s">
        <v>457</v>
      </c>
      <c r="BM162" s="198" t="s">
        <v>330</v>
      </c>
    </row>
    <row r="163" spans="1:65" s="2" customFormat="1" ht="16.5" customHeight="1">
      <c r="A163" s="33"/>
      <c r="B163" s="34"/>
      <c r="C163" s="212" t="s">
        <v>229</v>
      </c>
      <c r="D163" s="212" t="s">
        <v>182</v>
      </c>
      <c r="E163" s="213" t="s">
        <v>482</v>
      </c>
      <c r="F163" s="214" t="s">
        <v>483</v>
      </c>
      <c r="G163" s="215" t="s">
        <v>468</v>
      </c>
      <c r="H163" s="216">
        <v>3</v>
      </c>
      <c r="I163" s="217"/>
      <c r="J163" s="218">
        <f t="shared" si="0"/>
        <v>0</v>
      </c>
      <c r="K163" s="219"/>
      <c r="L163" s="220"/>
      <c r="M163" s="221" t="s">
        <v>1</v>
      </c>
      <c r="N163" s="222" t="s">
        <v>40</v>
      </c>
      <c r="O163" s="70"/>
      <c r="P163" s="196">
        <f t="shared" si="1"/>
        <v>0</v>
      </c>
      <c r="Q163" s="196">
        <v>0</v>
      </c>
      <c r="R163" s="196">
        <f t="shared" si="2"/>
        <v>0</v>
      </c>
      <c r="S163" s="196">
        <v>0</v>
      </c>
      <c r="T163" s="19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469</v>
      </c>
      <c r="AT163" s="198" t="s">
        <v>182</v>
      </c>
      <c r="AU163" s="198" t="s">
        <v>84</v>
      </c>
      <c r="AY163" s="16" t="s">
        <v>120</v>
      </c>
      <c r="BE163" s="199">
        <f t="shared" si="4"/>
        <v>0</v>
      </c>
      <c r="BF163" s="199">
        <f t="shared" si="5"/>
        <v>0</v>
      </c>
      <c r="BG163" s="199">
        <f t="shared" si="6"/>
        <v>0</v>
      </c>
      <c r="BH163" s="199">
        <f t="shared" si="7"/>
        <v>0</v>
      </c>
      <c r="BI163" s="199">
        <f t="shared" si="8"/>
        <v>0</v>
      </c>
      <c r="BJ163" s="16" t="s">
        <v>80</v>
      </c>
      <c r="BK163" s="199">
        <f t="shared" si="9"/>
        <v>0</v>
      </c>
      <c r="BL163" s="16" t="s">
        <v>457</v>
      </c>
      <c r="BM163" s="198" t="s">
        <v>339</v>
      </c>
    </row>
    <row r="164" spans="1:65" s="2" customFormat="1" ht="21.75" customHeight="1">
      <c r="A164" s="33"/>
      <c r="B164" s="34"/>
      <c r="C164" s="186" t="s">
        <v>233</v>
      </c>
      <c r="D164" s="186" t="s">
        <v>122</v>
      </c>
      <c r="E164" s="187" t="s">
        <v>484</v>
      </c>
      <c r="F164" s="188" t="s">
        <v>485</v>
      </c>
      <c r="G164" s="189" t="s">
        <v>209</v>
      </c>
      <c r="H164" s="190">
        <v>3</v>
      </c>
      <c r="I164" s="191"/>
      <c r="J164" s="192">
        <f t="shared" si="0"/>
        <v>0</v>
      </c>
      <c r="K164" s="193"/>
      <c r="L164" s="38"/>
      <c r="M164" s="194" t="s">
        <v>1</v>
      </c>
      <c r="N164" s="195" t="s">
        <v>40</v>
      </c>
      <c r="O164" s="70"/>
      <c r="P164" s="196">
        <f t="shared" si="1"/>
        <v>0</v>
      </c>
      <c r="Q164" s="196">
        <v>0</v>
      </c>
      <c r="R164" s="196">
        <f t="shared" si="2"/>
        <v>0</v>
      </c>
      <c r="S164" s="196">
        <v>0</v>
      </c>
      <c r="T164" s="19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457</v>
      </c>
      <c r="AT164" s="198" t="s">
        <v>122</v>
      </c>
      <c r="AU164" s="198" t="s">
        <v>84</v>
      </c>
      <c r="AY164" s="16" t="s">
        <v>120</v>
      </c>
      <c r="BE164" s="199">
        <f t="shared" si="4"/>
        <v>0</v>
      </c>
      <c r="BF164" s="199">
        <f t="shared" si="5"/>
        <v>0</v>
      </c>
      <c r="BG164" s="199">
        <f t="shared" si="6"/>
        <v>0</v>
      </c>
      <c r="BH164" s="199">
        <f t="shared" si="7"/>
        <v>0</v>
      </c>
      <c r="BI164" s="199">
        <f t="shared" si="8"/>
        <v>0</v>
      </c>
      <c r="BJ164" s="16" t="s">
        <v>80</v>
      </c>
      <c r="BK164" s="199">
        <f t="shared" si="9"/>
        <v>0</v>
      </c>
      <c r="BL164" s="16" t="s">
        <v>457</v>
      </c>
      <c r="BM164" s="198" t="s">
        <v>347</v>
      </c>
    </row>
    <row r="165" spans="1:65" s="2" customFormat="1" ht="21.75" customHeight="1">
      <c r="A165" s="33"/>
      <c r="B165" s="34"/>
      <c r="C165" s="186" t="s">
        <v>237</v>
      </c>
      <c r="D165" s="186" t="s">
        <v>122</v>
      </c>
      <c r="E165" s="187" t="s">
        <v>486</v>
      </c>
      <c r="F165" s="188" t="s">
        <v>487</v>
      </c>
      <c r="G165" s="189" t="s">
        <v>209</v>
      </c>
      <c r="H165" s="190">
        <v>3</v>
      </c>
      <c r="I165" s="191"/>
      <c r="J165" s="192">
        <f t="shared" si="0"/>
        <v>0</v>
      </c>
      <c r="K165" s="193"/>
      <c r="L165" s="38"/>
      <c r="M165" s="194" t="s">
        <v>1</v>
      </c>
      <c r="N165" s="195" t="s">
        <v>40</v>
      </c>
      <c r="O165" s="70"/>
      <c r="P165" s="196">
        <f t="shared" si="1"/>
        <v>0</v>
      </c>
      <c r="Q165" s="196">
        <v>0</v>
      </c>
      <c r="R165" s="196">
        <f t="shared" si="2"/>
        <v>0</v>
      </c>
      <c r="S165" s="196">
        <v>0</v>
      </c>
      <c r="T165" s="19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457</v>
      </c>
      <c r="AT165" s="198" t="s">
        <v>122</v>
      </c>
      <c r="AU165" s="198" t="s">
        <v>84</v>
      </c>
      <c r="AY165" s="16" t="s">
        <v>120</v>
      </c>
      <c r="BE165" s="199">
        <f t="shared" si="4"/>
        <v>0</v>
      </c>
      <c r="BF165" s="199">
        <f t="shared" si="5"/>
        <v>0</v>
      </c>
      <c r="BG165" s="199">
        <f t="shared" si="6"/>
        <v>0</v>
      </c>
      <c r="BH165" s="199">
        <f t="shared" si="7"/>
        <v>0</v>
      </c>
      <c r="BI165" s="199">
        <f t="shared" si="8"/>
        <v>0</v>
      </c>
      <c r="BJ165" s="16" t="s">
        <v>80</v>
      </c>
      <c r="BK165" s="199">
        <f t="shared" si="9"/>
        <v>0</v>
      </c>
      <c r="BL165" s="16" t="s">
        <v>457</v>
      </c>
      <c r="BM165" s="198" t="s">
        <v>355</v>
      </c>
    </row>
    <row r="166" spans="1:65" s="2" customFormat="1" ht="16.5" customHeight="1">
      <c r="A166" s="33"/>
      <c r="B166" s="34"/>
      <c r="C166" s="186" t="s">
        <v>241</v>
      </c>
      <c r="D166" s="186" t="s">
        <v>122</v>
      </c>
      <c r="E166" s="187" t="s">
        <v>488</v>
      </c>
      <c r="F166" s="188" t="s">
        <v>489</v>
      </c>
      <c r="G166" s="189" t="s">
        <v>209</v>
      </c>
      <c r="H166" s="190">
        <v>3</v>
      </c>
      <c r="I166" s="191"/>
      <c r="J166" s="192">
        <f t="shared" si="0"/>
        <v>0</v>
      </c>
      <c r="K166" s="193"/>
      <c r="L166" s="38"/>
      <c r="M166" s="194" t="s">
        <v>1</v>
      </c>
      <c r="N166" s="195" t="s">
        <v>40</v>
      </c>
      <c r="O166" s="70"/>
      <c r="P166" s="196">
        <f t="shared" si="1"/>
        <v>0</v>
      </c>
      <c r="Q166" s="196">
        <v>0</v>
      </c>
      <c r="R166" s="196">
        <f t="shared" si="2"/>
        <v>0</v>
      </c>
      <c r="S166" s="196">
        <v>0</v>
      </c>
      <c r="T166" s="19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457</v>
      </c>
      <c r="AT166" s="198" t="s">
        <v>122</v>
      </c>
      <c r="AU166" s="198" t="s">
        <v>84</v>
      </c>
      <c r="AY166" s="16" t="s">
        <v>120</v>
      </c>
      <c r="BE166" s="199">
        <f t="shared" si="4"/>
        <v>0</v>
      </c>
      <c r="BF166" s="199">
        <f t="shared" si="5"/>
        <v>0</v>
      </c>
      <c r="BG166" s="199">
        <f t="shared" si="6"/>
        <v>0</v>
      </c>
      <c r="BH166" s="199">
        <f t="shared" si="7"/>
        <v>0</v>
      </c>
      <c r="BI166" s="199">
        <f t="shared" si="8"/>
        <v>0</v>
      </c>
      <c r="BJ166" s="16" t="s">
        <v>80</v>
      </c>
      <c r="BK166" s="199">
        <f t="shared" si="9"/>
        <v>0</v>
      </c>
      <c r="BL166" s="16" t="s">
        <v>457</v>
      </c>
      <c r="BM166" s="198" t="s">
        <v>365</v>
      </c>
    </row>
    <row r="167" spans="1:65" s="2" customFormat="1" ht="16.5" customHeight="1">
      <c r="A167" s="33"/>
      <c r="B167" s="34"/>
      <c r="C167" s="212" t="s">
        <v>246</v>
      </c>
      <c r="D167" s="212" t="s">
        <v>182</v>
      </c>
      <c r="E167" s="213" t="s">
        <v>490</v>
      </c>
      <c r="F167" s="214" t="s">
        <v>491</v>
      </c>
      <c r="G167" s="215" t="s">
        <v>468</v>
      </c>
      <c r="H167" s="216">
        <v>3</v>
      </c>
      <c r="I167" s="217"/>
      <c r="J167" s="218">
        <f t="shared" si="0"/>
        <v>0</v>
      </c>
      <c r="K167" s="219"/>
      <c r="L167" s="220"/>
      <c r="M167" s="221" t="s">
        <v>1</v>
      </c>
      <c r="N167" s="222" t="s">
        <v>40</v>
      </c>
      <c r="O167" s="70"/>
      <c r="P167" s="196">
        <f t="shared" si="1"/>
        <v>0</v>
      </c>
      <c r="Q167" s="196">
        <v>0</v>
      </c>
      <c r="R167" s="196">
        <f t="shared" si="2"/>
        <v>0</v>
      </c>
      <c r="S167" s="196">
        <v>0</v>
      </c>
      <c r="T167" s="19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469</v>
      </c>
      <c r="AT167" s="198" t="s">
        <v>182</v>
      </c>
      <c r="AU167" s="198" t="s">
        <v>84</v>
      </c>
      <c r="AY167" s="16" t="s">
        <v>120</v>
      </c>
      <c r="BE167" s="199">
        <f t="shared" si="4"/>
        <v>0</v>
      </c>
      <c r="BF167" s="199">
        <f t="shared" si="5"/>
        <v>0</v>
      </c>
      <c r="BG167" s="199">
        <f t="shared" si="6"/>
        <v>0</v>
      </c>
      <c r="BH167" s="199">
        <f t="shared" si="7"/>
        <v>0</v>
      </c>
      <c r="BI167" s="199">
        <f t="shared" si="8"/>
        <v>0</v>
      </c>
      <c r="BJ167" s="16" t="s">
        <v>80</v>
      </c>
      <c r="BK167" s="199">
        <f t="shared" si="9"/>
        <v>0</v>
      </c>
      <c r="BL167" s="16" t="s">
        <v>457</v>
      </c>
      <c r="BM167" s="198" t="s">
        <v>375</v>
      </c>
    </row>
    <row r="168" spans="1:65" s="2" customFormat="1" ht="21.75" customHeight="1">
      <c r="A168" s="33"/>
      <c r="B168" s="34"/>
      <c r="C168" s="186" t="s">
        <v>253</v>
      </c>
      <c r="D168" s="186" t="s">
        <v>122</v>
      </c>
      <c r="E168" s="187" t="s">
        <v>492</v>
      </c>
      <c r="F168" s="188" t="s">
        <v>493</v>
      </c>
      <c r="G168" s="189" t="s">
        <v>209</v>
      </c>
      <c r="H168" s="190">
        <v>3</v>
      </c>
      <c r="I168" s="191"/>
      <c r="J168" s="192">
        <f t="shared" si="0"/>
        <v>0</v>
      </c>
      <c r="K168" s="193"/>
      <c r="L168" s="38"/>
      <c r="M168" s="194" t="s">
        <v>1</v>
      </c>
      <c r="N168" s="195" t="s">
        <v>40</v>
      </c>
      <c r="O168" s="70"/>
      <c r="P168" s="196">
        <f t="shared" si="1"/>
        <v>0</v>
      </c>
      <c r="Q168" s="196">
        <v>0</v>
      </c>
      <c r="R168" s="196">
        <f t="shared" si="2"/>
        <v>0</v>
      </c>
      <c r="S168" s="196">
        <v>0</v>
      </c>
      <c r="T168" s="19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457</v>
      </c>
      <c r="AT168" s="198" t="s">
        <v>122</v>
      </c>
      <c r="AU168" s="198" t="s">
        <v>84</v>
      </c>
      <c r="AY168" s="16" t="s">
        <v>120</v>
      </c>
      <c r="BE168" s="199">
        <f t="shared" si="4"/>
        <v>0</v>
      </c>
      <c r="BF168" s="199">
        <f t="shared" si="5"/>
        <v>0</v>
      </c>
      <c r="BG168" s="199">
        <f t="shared" si="6"/>
        <v>0</v>
      </c>
      <c r="BH168" s="199">
        <f t="shared" si="7"/>
        <v>0</v>
      </c>
      <c r="BI168" s="199">
        <f t="shared" si="8"/>
        <v>0</v>
      </c>
      <c r="BJ168" s="16" t="s">
        <v>80</v>
      </c>
      <c r="BK168" s="199">
        <f t="shared" si="9"/>
        <v>0</v>
      </c>
      <c r="BL168" s="16" t="s">
        <v>457</v>
      </c>
      <c r="BM168" s="198" t="s">
        <v>385</v>
      </c>
    </row>
    <row r="169" spans="1:65" s="2" customFormat="1" ht="33" customHeight="1">
      <c r="A169" s="33"/>
      <c r="B169" s="34"/>
      <c r="C169" s="186" t="s">
        <v>258</v>
      </c>
      <c r="D169" s="186" t="s">
        <v>122</v>
      </c>
      <c r="E169" s="187" t="s">
        <v>494</v>
      </c>
      <c r="F169" s="188" t="s">
        <v>495</v>
      </c>
      <c r="G169" s="189" t="s">
        <v>149</v>
      </c>
      <c r="H169" s="190">
        <v>180</v>
      </c>
      <c r="I169" s="191"/>
      <c r="J169" s="192">
        <f t="shared" si="0"/>
        <v>0</v>
      </c>
      <c r="K169" s="193"/>
      <c r="L169" s="38"/>
      <c r="M169" s="194" t="s">
        <v>1</v>
      </c>
      <c r="N169" s="195" t="s">
        <v>40</v>
      </c>
      <c r="O169" s="70"/>
      <c r="P169" s="196">
        <f t="shared" si="1"/>
        <v>0</v>
      </c>
      <c r="Q169" s="196">
        <v>0</v>
      </c>
      <c r="R169" s="196">
        <f t="shared" si="2"/>
        <v>0</v>
      </c>
      <c r="S169" s="196">
        <v>0</v>
      </c>
      <c r="T169" s="19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457</v>
      </c>
      <c r="AT169" s="198" t="s">
        <v>122</v>
      </c>
      <c r="AU169" s="198" t="s">
        <v>84</v>
      </c>
      <c r="AY169" s="16" t="s">
        <v>120</v>
      </c>
      <c r="BE169" s="199">
        <f t="shared" si="4"/>
        <v>0</v>
      </c>
      <c r="BF169" s="199">
        <f t="shared" si="5"/>
        <v>0</v>
      </c>
      <c r="BG169" s="199">
        <f t="shared" si="6"/>
        <v>0</v>
      </c>
      <c r="BH169" s="199">
        <f t="shared" si="7"/>
        <v>0</v>
      </c>
      <c r="BI169" s="199">
        <f t="shared" si="8"/>
        <v>0</v>
      </c>
      <c r="BJ169" s="16" t="s">
        <v>80</v>
      </c>
      <c r="BK169" s="199">
        <f t="shared" si="9"/>
        <v>0</v>
      </c>
      <c r="BL169" s="16" t="s">
        <v>457</v>
      </c>
      <c r="BM169" s="198" t="s">
        <v>396</v>
      </c>
    </row>
    <row r="170" spans="1:65" s="2" customFormat="1" ht="16.5" customHeight="1">
      <c r="A170" s="33"/>
      <c r="B170" s="34"/>
      <c r="C170" s="212" t="s">
        <v>263</v>
      </c>
      <c r="D170" s="212" t="s">
        <v>182</v>
      </c>
      <c r="E170" s="213" t="s">
        <v>496</v>
      </c>
      <c r="F170" s="214" t="s">
        <v>497</v>
      </c>
      <c r="G170" s="215" t="s">
        <v>193</v>
      </c>
      <c r="H170" s="216">
        <v>113.4</v>
      </c>
      <c r="I170" s="217"/>
      <c r="J170" s="218">
        <f t="shared" si="0"/>
        <v>0</v>
      </c>
      <c r="K170" s="219"/>
      <c r="L170" s="220"/>
      <c r="M170" s="221" t="s">
        <v>1</v>
      </c>
      <c r="N170" s="222" t="s">
        <v>40</v>
      </c>
      <c r="O170" s="70"/>
      <c r="P170" s="196">
        <f t="shared" si="1"/>
        <v>0</v>
      </c>
      <c r="Q170" s="196">
        <v>0</v>
      </c>
      <c r="R170" s="196">
        <f t="shared" si="2"/>
        <v>0</v>
      </c>
      <c r="S170" s="196">
        <v>0</v>
      </c>
      <c r="T170" s="19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469</v>
      </c>
      <c r="AT170" s="198" t="s">
        <v>182</v>
      </c>
      <c r="AU170" s="198" t="s">
        <v>84</v>
      </c>
      <c r="AY170" s="16" t="s">
        <v>120</v>
      </c>
      <c r="BE170" s="199">
        <f t="shared" si="4"/>
        <v>0</v>
      </c>
      <c r="BF170" s="199">
        <f t="shared" si="5"/>
        <v>0</v>
      </c>
      <c r="BG170" s="199">
        <f t="shared" si="6"/>
        <v>0</v>
      </c>
      <c r="BH170" s="199">
        <f t="shared" si="7"/>
        <v>0</v>
      </c>
      <c r="BI170" s="199">
        <f t="shared" si="8"/>
        <v>0</v>
      </c>
      <c r="BJ170" s="16" t="s">
        <v>80</v>
      </c>
      <c r="BK170" s="199">
        <f t="shared" si="9"/>
        <v>0</v>
      </c>
      <c r="BL170" s="16" t="s">
        <v>457</v>
      </c>
      <c r="BM170" s="198" t="s">
        <v>405</v>
      </c>
    </row>
    <row r="171" spans="1:65" s="2" customFormat="1" ht="33" customHeight="1">
      <c r="A171" s="33"/>
      <c r="B171" s="34"/>
      <c r="C171" s="186" t="s">
        <v>268</v>
      </c>
      <c r="D171" s="186" t="s">
        <v>122</v>
      </c>
      <c r="E171" s="187" t="s">
        <v>498</v>
      </c>
      <c r="F171" s="188" t="s">
        <v>499</v>
      </c>
      <c r="G171" s="189" t="s">
        <v>149</v>
      </c>
      <c r="H171" s="190">
        <v>180</v>
      </c>
      <c r="I171" s="191"/>
      <c r="J171" s="192">
        <f t="shared" si="0"/>
        <v>0</v>
      </c>
      <c r="K171" s="193"/>
      <c r="L171" s="38"/>
      <c r="M171" s="194" t="s">
        <v>1</v>
      </c>
      <c r="N171" s="195" t="s">
        <v>40</v>
      </c>
      <c r="O171" s="70"/>
      <c r="P171" s="196">
        <f t="shared" si="1"/>
        <v>0</v>
      </c>
      <c r="Q171" s="196">
        <v>0</v>
      </c>
      <c r="R171" s="196">
        <f t="shared" si="2"/>
        <v>0</v>
      </c>
      <c r="S171" s="196">
        <v>0</v>
      </c>
      <c r="T171" s="19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457</v>
      </c>
      <c r="AT171" s="198" t="s">
        <v>122</v>
      </c>
      <c r="AU171" s="198" t="s">
        <v>84</v>
      </c>
      <c r="AY171" s="16" t="s">
        <v>120</v>
      </c>
      <c r="BE171" s="199">
        <f t="shared" si="4"/>
        <v>0</v>
      </c>
      <c r="BF171" s="199">
        <f t="shared" si="5"/>
        <v>0</v>
      </c>
      <c r="BG171" s="199">
        <f t="shared" si="6"/>
        <v>0</v>
      </c>
      <c r="BH171" s="199">
        <f t="shared" si="7"/>
        <v>0</v>
      </c>
      <c r="BI171" s="199">
        <f t="shared" si="8"/>
        <v>0</v>
      </c>
      <c r="BJ171" s="16" t="s">
        <v>80</v>
      </c>
      <c r="BK171" s="199">
        <f t="shared" si="9"/>
        <v>0</v>
      </c>
      <c r="BL171" s="16" t="s">
        <v>457</v>
      </c>
      <c r="BM171" s="198" t="s">
        <v>415</v>
      </c>
    </row>
    <row r="172" spans="1:65" s="2" customFormat="1" ht="16.5" customHeight="1">
      <c r="A172" s="33"/>
      <c r="B172" s="34"/>
      <c r="C172" s="186" t="s">
        <v>273</v>
      </c>
      <c r="D172" s="186" t="s">
        <v>122</v>
      </c>
      <c r="E172" s="187" t="s">
        <v>500</v>
      </c>
      <c r="F172" s="188" t="s">
        <v>501</v>
      </c>
      <c r="G172" s="189" t="s">
        <v>209</v>
      </c>
      <c r="H172" s="190">
        <v>6</v>
      </c>
      <c r="I172" s="191"/>
      <c r="J172" s="192">
        <f t="shared" si="0"/>
        <v>0</v>
      </c>
      <c r="K172" s="193"/>
      <c r="L172" s="38"/>
      <c r="M172" s="194" t="s">
        <v>1</v>
      </c>
      <c r="N172" s="195" t="s">
        <v>40</v>
      </c>
      <c r="O172" s="70"/>
      <c r="P172" s="196">
        <f t="shared" si="1"/>
        <v>0</v>
      </c>
      <c r="Q172" s="196">
        <v>0</v>
      </c>
      <c r="R172" s="196">
        <f t="shared" si="2"/>
        <v>0</v>
      </c>
      <c r="S172" s="196">
        <v>0</v>
      </c>
      <c r="T172" s="19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457</v>
      </c>
      <c r="AT172" s="198" t="s">
        <v>122</v>
      </c>
      <c r="AU172" s="198" t="s">
        <v>84</v>
      </c>
      <c r="AY172" s="16" t="s">
        <v>120</v>
      </c>
      <c r="BE172" s="199">
        <f t="shared" si="4"/>
        <v>0</v>
      </c>
      <c r="BF172" s="199">
        <f t="shared" si="5"/>
        <v>0</v>
      </c>
      <c r="BG172" s="199">
        <f t="shared" si="6"/>
        <v>0</v>
      </c>
      <c r="BH172" s="199">
        <f t="shared" si="7"/>
        <v>0</v>
      </c>
      <c r="BI172" s="199">
        <f t="shared" si="8"/>
        <v>0</v>
      </c>
      <c r="BJ172" s="16" t="s">
        <v>80</v>
      </c>
      <c r="BK172" s="199">
        <f t="shared" si="9"/>
        <v>0</v>
      </c>
      <c r="BL172" s="16" t="s">
        <v>457</v>
      </c>
      <c r="BM172" s="198" t="s">
        <v>457</v>
      </c>
    </row>
    <row r="173" spans="1:65" s="2" customFormat="1" ht="16.5" customHeight="1">
      <c r="A173" s="33"/>
      <c r="B173" s="34"/>
      <c r="C173" s="212" t="s">
        <v>278</v>
      </c>
      <c r="D173" s="212" t="s">
        <v>182</v>
      </c>
      <c r="E173" s="213" t="s">
        <v>502</v>
      </c>
      <c r="F173" s="214" t="s">
        <v>503</v>
      </c>
      <c r="G173" s="215" t="s">
        <v>209</v>
      </c>
      <c r="H173" s="216">
        <v>3</v>
      </c>
      <c r="I173" s="217"/>
      <c r="J173" s="218">
        <f t="shared" si="0"/>
        <v>0</v>
      </c>
      <c r="K173" s="219"/>
      <c r="L173" s="220"/>
      <c r="M173" s="221" t="s">
        <v>1</v>
      </c>
      <c r="N173" s="222" t="s">
        <v>40</v>
      </c>
      <c r="O173" s="70"/>
      <c r="P173" s="196">
        <f t="shared" si="1"/>
        <v>0</v>
      </c>
      <c r="Q173" s="196">
        <v>0</v>
      </c>
      <c r="R173" s="196">
        <f t="shared" si="2"/>
        <v>0</v>
      </c>
      <c r="S173" s="196">
        <v>0</v>
      </c>
      <c r="T173" s="19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469</v>
      </c>
      <c r="AT173" s="198" t="s">
        <v>182</v>
      </c>
      <c r="AU173" s="198" t="s">
        <v>84</v>
      </c>
      <c r="AY173" s="16" t="s">
        <v>120</v>
      </c>
      <c r="BE173" s="199">
        <f t="shared" si="4"/>
        <v>0</v>
      </c>
      <c r="BF173" s="199">
        <f t="shared" si="5"/>
        <v>0</v>
      </c>
      <c r="BG173" s="199">
        <f t="shared" si="6"/>
        <v>0</v>
      </c>
      <c r="BH173" s="199">
        <f t="shared" si="7"/>
        <v>0</v>
      </c>
      <c r="BI173" s="199">
        <f t="shared" si="8"/>
        <v>0</v>
      </c>
      <c r="BJ173" s="16" t="s">
        <v>80</v>
      </c>
      <c r="BK173" s="199">
        <f t="shared" si="9"/>
        <v>0</v>
      </c>
      <c r="BL173" s="16" t="s">
        <v>457</v>
      </c>
      <c r="BM173" s="198" t="s">
        <v>504</v>
      </c>
    </row>
    <row r="174" spans="1:65" s="2" customFormat="1" ht="16.5" customHeight="1">
      <c r="A174" s="33"/>
      <c r="B174" s="34"/>
      <c r="C174" s="212" t="s">
        <v>283</v>
      </c>
      <c r="D174" s="212" t="s">
        <v>182</v>
      </c>
      <c r="E174" s="213" t="s">
        <v>505</v>
      </c>
      <c r="F174" s="214" t="s">
        <v>506</v>
      </c>
      <c r="G174" s="215" t="s">
        <v>209</v>
      </c>
      <c r="H174" s="216">
        <v>3</v>
      </c>
      <c r="I174" s="217"/>
      <c r="J174" s="218">
        <f t="shared" si="0"/>
        <v>0</v>
      </c>
      <c r="K174" s="219"/>
      <c r="L174" s="220"/>
      <c r="M174" s="221" t="s">
        <v>1</v>
      </c>
      <c r="N174" s="222" t="s">
        <v>40</v>
      </c>
      <c r="O174" s="70"/>
      <c r="P174" s="196">
        <f t="shared" si="1"/>
        <v>0</v>
      </c>
      <c r="Q174" s="196">
        <v>0</v>
      </c>
      <c r="R174" s="196">
        <f t="shared" si="2"/>
        <v>0</v>
      </c>
      <c r="S174" s="196">
        <v>0</v>
      </c>
      <c r="T174" s="19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469</v>
      </c>
      <c r="AT174" s="198" t="s">
        <v>182</v>
      </c>
      <c r="AU174" s="198" t="s">
        <v>84</v>
      </c>
      <c r="AY174" s="16" t="s">
        <v>120</v>
      </c>
      <c r="BE174" s="199">
        <f t="shared" si="4"/>
        <v>0</v>
      </c>
      <c r="BF174" s="199">
        <f t="shared" si="5"/>
        <v>0</v>
      </c>
      <c r="BG174" s="199">
        <f t="shared" si="6"/>
        <v>0</v>
      </c>
      <c r="BH174" s="199">
        <f t="shared" si="7"/>
        <v>0</v>
      </c>
      <c r="BI174" s="199">
        <f t="shared" si="8"/>
        <v>0</v>
      </c>
      <c r="BJ174" s="16" t="s">
        <v>80</v>
      </c>
      <c r="BK174" s="199">
        <f t="shared" si="9"/>
        <v>0</v>
      </c>
      <c r="BL174" s="16" t="s">
        <v>457</v>
      </c>
      <c r="BM174" s="198" t="s">
        <v>507</v>
      </c>
    </row>
    <row r="175" spans="1:65" s="2" customFormat="1" ht="16.5" customHeight="1">
      <c r="A175" s="33"/>
      <c r="B175" s="34"/>
      <c r="C175" s="186" t="s">
        <v>288</v>
      </c>
      <c r="D175" s="186" t="s">
        <v>122</v>
      </c>
      <c r="E175" s="187" t="s">
        <v>508</v>
      </c>
      <c r="F175" s="188" t="s">
        <v>509</v>
      </c>
      <c r="G175" s="189" t="s">
        <v>209</v>
      </c>
      <c r="H175" s="190">
        <v>6</v>
      </c>
      <c r="I175" s="191"/>
      <c r="J175" s="192">
        <f t="shared" si="0"/>
        <v>0</v>
      </c>
      <c r="K175" s="193"/>
      <c r="L175" s="38"/>
      <c r="M175" s="194" t="s">
        <v>1</v>
      </c>
      <c r="N175" s="195" t="s">
        <v>40</v>
      </c>
      <c r="O175" s="70"/>
      <c r="P175" s="196">
        <f t="shared" si="1"/>
        <v>0</v>
      </c>
      <c r="Q175" s="196">
        <v>0</v>
      </c>
      <c r="R175" s="196">
        <f t="shared" si="2"/>
        <v>0</v>
      </c>
      <c r="S175" s="196">
        <v>0</v>
      </c>
      <c r="T175" s="19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457</v>
      </c>
      <c r="AT175" s="198" t="s">
        <v>122</v>
      </c>
      <c r="AU175" s="198" t="s">
        <v>84</v>
      </c>
      <c r="AY175" s="16" t="s">
        <v>120</v>
      </c>
      <c r="BE175" s="199">
        <f t="shared" si="4"/>
        <v>0</v>
      </c>
      <c r="BF175" s="199">
        <f t="shared" si="5"/>
        <v>0</v>
      </c>
      <c r="BG175" s="199">
        <f t="shared" si="6"/>
        <v>0</v>
      </c>
      <c r="BH175" s="199">
        <f t="shared" si="7"/>
        <v>0</v>
      </c>
      <c r="BI175" s="199">
        <f t="shared" si="8"/>
        <v>0</v>
      </c>
      <c r="BJ175" s="16" t="s">
        <v>80</v>
      </c>
      <c r="BK175" s="199">
        <f t="shared" si="9"/>
        <v>0</v>
      </c>
      <c r="BL175" s="16" t="s">
        <v>457</v>
      </c>
      <c r="BM175" s="198" t="s">
        <v>510</v>
      </c>
    </row>
    <row r="176" spans="1:65" s="2" customFormat="1" ht="33" customHeight="1">
      <c r="A176" s="33"/>
      <c r="B176" s="34"/>
      <c r="C176" s="186" t="s">
        <v>293</v>
      </c>
      <c r="D176" s="186" t="s">
        <v>122</v>
      </c>
      <c r="E176" s="187" t="s">
        <v>511</v>
      </c>
      <c r="F176" s="188" t="s">
        <v>512</v>
      </c>
      <c r="G176" s="189" t="s">
        <v>209</v>
      </c>
      <c r="H176" s="190">
        <v>1</v>
      </c>
      <c r="I176" s="191"/>
      <c r="J176" s="192">
        <f t="shared" si="0"/>
        <v>0</v>
      </c>
      <c r="K176" s="193"/>
      <c r="L176" s="38"/>
      <c r="M176" s="194" t="s">
        <v>1</v>
      </c>
      <c r="N176" s="195" t="s">
        <v>40</v>
      </c>
      <c r="O176" s="70"/>
      <c r="P176" s="196">
        <f t="shared" si="1"/>
        <v>0</v>
      </c>
      <c r="Q176" s="196">
        <v>0</v>
      </c>
      <c r="R176" s="196">
        <f t="shared" si="2"/>
        <v>0</v>
      </c>
      <c r="S176" s="196">
        <v>0</v>
      </c>
      <c r="T176" s="19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457</v>
      </c>
      <c r="AT176" s="198" t="s">
        <v>122</v>
      </c>
      <c r="AU176" s="198" t="s">
        <v>84</v>
      </c>
      <c r="AY176" s="16" t="s">
        <v>120</v>
      </c>
      <c r="BE176" s="199">
        <f t="shared" si="4"/>
        <v>0</v>
      </c>
      <c r="BF176" s="199">
        <f t="shared" si="5"/>
        <v>0</v>
      </c>
      <c r="BG176" s="199">
        <f t="shared" si="6"/>
        <v>0</v>
      </c>
      <c r="BH176" s="199">
        <f t="shared" si="7"/>
        <v>0</v>
      </c>
      <c r="BI176" s="199">
        <f t="shared" si="8"/>
        <v>0</v>
      </c>
      <c r="BJ176" s="16" t="s">
        <v>80</v>
      </c>
      <c r="BK176" s="199">
        <f t="shared" si="9"/>
        <v>0</v>
      </c>
      <c r="BL176" s="16" t="s">
        <v>457</v>
      </c>
      <c r="BM176" s="198" t="s">
        <v>513</v>
      </c>
    </row>
    <row r="177" spans="1:65" s="2" customFormat="1" ht="33" customHeight="1">
      <c r="A177" s="33"/>
      <c r="B177" s="34"/>
      <c r="C177" s="186" t="s">
        <v>298</v>
      </c>
      <c r="D177" s="186" t="s">
        <v>122</v>
      </c>
      <c r="E177" s="187" t="s">
        <v>514</v>
      </c>
      <c r="F177" s="188" t="s">
        <v>515</v>
      </c>
      <c r="G177" s="189" t="s">
        <v>149</v>
      </c>
      <c r="H177" s="190">
        <v>3</v>
      </c>
      <c r="I177" s="191"/>
      <c r="J177" s="192">
        <f t="shared" si="0"/>
        <v>0</v>
      </c>
      <c r="K177" s="193"/>
      <c r="L177" s="38"/>
      <c r="M177" s="194" t="s">
        <v>1</v>
      </c>
      <c r="N177" s="195" t="s">
        <v>40</v>
      </c>
      <c r="O177" s="70"/>
      <c r="P177" s="196">
        <f t="shared" si="1"/>
        <v>0</v>
      </c>
      <c r="Q177" s="196">
        <v>0</v>
      </c>
      <c r="R177" s="196">
        <f t="shared" si="2"/>
        <v>0</v>
      </c>
      <c r="S177" s="196">
        <v>0</v>
      </c>
      <c r="T177" s="19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457</v>
      </c>
      <c r="AT177" s="198" t="s">
        <v>122</v>
      </c>
      <c r="AU177" s="198" t="s">
        <v>84</v>
      </c>
      <c r="AY177" s="16" t="s">
        <v>120</v>
      </c>
      <c r="BE177" s="199">
        <f t="shared" si="4"/>
        <v>0</v>
      </c>
      <c r="BF177" s="199">
        <f t="shared" si="5"/>
        <v>0</v>
      </c>
      <c r="BG177" s="199">
        <f t="shared" si="6"/>
        <v>0</v>
      </c>
      <c r="BH177" s="199">
        <f t="shared" si="7"/>
        <v>0</v>
      </c>
      <c r="BI177" s="199">
        <f t="shared" si="8"/>
        <v>0</v>
      </c>
      <c r="BJ177" s="16" t="s">
        <v>80</v>
      </c>
      <c r="BK177" s="199">
        <f t="shared" si="9"/>
        <v>0</v>
      </c>
      <c r="BL177" s="16" t="s">
        <v>457</v>
      </c>
      <c r="BM177" s="198" t="s">
        <v>516</v>
      </c>
    </row>
    <row r="178" spans="1:65" s="2" customFormat="1" ht="16.5" customHeight="1">
      <c r="A178" s="33"/>
      <c r="B178" s="34"/>
      <c r="C178" s="212" t="s">
        <v>304</v>
      </c>
      <c r="D178" s="212" t="s">
        <v>182</v>
      </c>
      <c r="E178" s="213" t="s">
        <v>517</v>
      </c>
      <c r="F178" s="214" t="s">
        <v>518</v>
      </c>
      <c r="G178" s="215" t="s">
        <v>149</v>
      </c>
      <c r="H178" s="216">
        <v>3.3</v>
      </c>
      <c r="I178" s="217"/>
      <c r="J178" s="218">
        <f t="shared" si="0"/>
        <v>0</v>
      </c>
      <c r="K178" s="219"/>
      <c r="L178" s="220"/>
      <c r="M178" s="221" t="s">
        <v>1</v>
      </c>
      <c r="N178" s="222" t="s">
        <v>40</v>
      </c>
      <c r="O178" s="70"/>
      <c r="P178" s="196">
        <f t="shared" si="1"/>
        <v>0</v>
      </c>
      <c r="Q178" s="196">
        <v>0</v>
      </c>
      <c r="R178" s="196">
        <f t="shared" si="2"/>
        <v>0</v>
      </c>
      <c r="S178" s="196">
        <v>0</v>
      </c>
      <c r="T178" s="197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469</v>
      </c>
      <c r="AT178" s="198" t="s">
        <v>182</v>
      </c>
      <c r="AU178" s="198" t="s">
        <v>84</v>
      </c>
      <c r="AY178" s="16" t="s">
        <v>120</v>
      </c>
      <c r="BE178" s="199">
        <f t="shared" si="4"/>
        <v>0</v>
      </c>
      <c r="BF178" s="199">
        <f t="shared" si="5"/>
        <v>0</v>
      </c>
      <c r="BG178" s="199">
        <f t="shared" si="6"/>
        <v>0</v>
      </c>
      <c r="BH178" s="199">
        <f t="shared" si="7"/>
        <v>0</v>
      </c>
      <c r="BI178" s="199">
        <f t="shared" si="8"/>
        <v>0</v>
      </c>
      <c r="BJ178" s="16" t="s">
        <v>80</v>
      </c>
      <c r="BK178" s="199">
        <f t="shared" si="9"/>
        <v>0</v>
      </c>
      <c r="BL178" s="16" t="s">
        <v>457</v>
      </c>
      <c r="BM178" s="198" t="s">
        <v>519</v>
      </c>
    </row>
    <row r="179" spans="1:65" s="2" customFormat="1" ht="33" customHeight="1">
      <c r="A179" s="33"/>
      <c r="B179" s="34"/>
      <c r="C179" s="186" t="s">
        <v>309</v>
      </c>
      <c r="D179" s="186" t="s">
        <v>122</v>
      </c>
      <c r="E179" s="187" t="s">
        <v>520</v>
      </c>
      <c r="F179" s="188" t="s">
        <v>521</v>
      </c>
      <c r="G179" s="189" t="s">
        <v>149</v>
      </c>
      <c r="H179" s="190">
        <v>24</v>
      </c>
      <c r="I179" s="191"/>
      <c r="J179" s="192">
        <f t="shared" si="0"/>
        <v>0</v>
      </c>
      <c r="K179" s="193"/>
      <c r="L179" s="38"/>
      <c r="M179" s="194" t="s">
        <v>1</v>
      </c>
      <c r="N179" s="195" t="s">
        <v>40</v>
      </c>
      <c r="O179" s="70"/>
      <c r="P179" s="196">
        <f t="shared" si="1"/>
        <v>0</v>
      </c>
      <c r="Q179" s="196">
        <v>0</v>
      </c>
      <c r="R179" s="196">
        <f t="shared" si="2"/>
        <v>0</v>
      </c>
      <c r="S179" s="196">
        <v>0</v>
      </c>
      <c r="T179" s="197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457</v>
      </c>
      <c r="AT179" s="198" t="s">
        <v>122</v>
      </c>
      <c r="AU179" s="198" t="s">
        <v>84</v>
      </c>
      <c r="AY179" s="16" t="s">
        <v>120</v>
      </c>
      <c r="BE179" s="199">
        <f t="shared" si="4"/>
        <v>0</v>
      </c>
      <c r="BF179" s="199">
        <f t="shared" si="5"/>
        <v>0</v>
      </c>
      <c r="BG179" s="199">
        <f t="shared" si="6"/>
        <v>0</v>
      </c>
      <c r="BH179" s="199">
        <f t="shared" si="7"/>
        <v>0</v>
      </c>
      <c r="BI179" s="199">
        <f t="shared" si="8"/>
        <v>0</v>
      </c>
      <c r="BJ179" s="16" t="s">
        <v>80</v>
      </c>
      <c r="BK179" s="199">
        <f t="shared" si="9"/>
        <v>0</v>
      </c>
      <c r="BL179" s="16" t="s">
        <v>457</v>
      </c>
      <c r="BM179" s="198" t="s">
        <v>522</v>
      </c>
    </row>
    <row r="180" spans="1:65" s="2" customFormat="1" ht="16.5" customHeight="1">
      <c r="A180" s="33"/>
      <c r="B180" s="34"/>
      <c r="C180" s="212" t="s">
        <v>313</v>
      </c>
      <c r="D180" s="212" t="s">
        <v>182</v>
      </c>
      <c r="E180" s="213" t="s">
        <v>523</v>
      </c>
      <c r="F180" s="214" t="s">
        <v>524</v>
      </c>
      <c r="G180" s="215" t="s">
        <v>149</v>
      </c>
      <c r="H180" s="216">
        <v>26.4</v>
      </c>
      <c r="I180" s="217"/>
      <c r="J180" s="218">
        <f t="shared" si="0"/>
        <v>0</v>
      </c>
      <c r="K180" s="219"/>
      <c r="L180" s="220"/>
      <c r="M180" s="221" t="s">
        <v>1</v>
      </c>
      <c r="N180" s="222" t="s">
        <v>40</v>
      </c>
      <c r="O180" s="70"/>
      <c r="P180" s="196">
        <f t="shared" si="1"/>
        <v>0</v>
      </c>
      <c r="Q180" s="196">
        <v>0</v>
      </c>
      <c r="R180" s="196">
        <f t="shared" si="2"/>
        <v>0</v>
      </c>
      <c r="S180" s="196">
        <v>0</v>
      </c>
      <c r="T180" s="197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469</v>
      </c>
      <c r="AT180" s="198" t="s">
        <v>182</v>
      </c>
      <c r="AU180" s="198" t="s">
        <v>84</v>
      </c>
      <c r="AY180" s="16" t="s">
        <v>120</v>
      </c>
      <c r="BE180" s="199">
        <f t="shared" si="4"/>
        <v>0</v>
      </c>
      <c r="BF180" s="199">
        <f t="shared" si="5"/>
        <v>0</v>
      </c>
      <c r="BG180" s="199">
        <f t="shared" si="6"/>
        <v>0</v>
      </c>
      <c r="BH180" s="199">
        <f t="shared" si="7"/>
        <v>0</v>
      </c>
      <c r="BI180" s="199">
        <f t="shared" si="8"/>
        <v>0</v>
      </c>
      <c r="BJ180" s="16" t="s">
        <v>80</v>
      </c>
      <c r="BK180" s="199">
        <f t="shared" si="9"/>
        <v>0</v>
      </c>
      <c r="BL180" s="16" t="s">
        <v>457</v>
      </c>
      <c r="BM180" s="198" t="s">
        <v>525</v>
      </c>
    </row>
    <row r="181" spans="1:65" s="2" customFormat="1" ht="33" customHeight="1">
      <c r="A181" s="33"/>
      <c r="B181" s="34"/>
      <c r="C181" s="186" t="s">
        <v>317</v>
      </c>
      <c r="D181" s="186" t="s">
        <v>122</v>
      </c>
      <c r="E181" s="187" t="s">
        <v>526</v>
      </c>
      <c r="F181" s="188" t="s">
        <v>527</v>
      </c>
      <c r="G181" s="189" t="s">
        <v>149</v>
      </c>
      <c r="H181" s="190">
        <v>24</v>
      </c>
      <c r="I181" s="191"/>
      <c r="J181" s="192">
        <f t="shared" si="0"/>
        <v>0</v>
      </c>
      <c r="K181" s="193"/>
      <c r="L181" s="38"/>
      <c r="M181" s="194" t="s">
        <v>1</v>
      </c>
      <c r="N181" s="195" t="s">
        <v>40</v>
      </c>
      <c r="O181" s="70"/>
      <c r="P181" s="196">
        <f t="shared" si="1"/>
        <v>0</v>
      </c>
      <c r="Q181" s="196">
        <v>0</v>
      </c>
      <c r="R181" s="196">
        <f t="shared" si="2"/>
        <v>0</v>
      </c>
      <c r="S181" s="196">
        <v>0</v>
      </c>
      <c r="T181" s="197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457</v>
      </c>
      <c r="AT181" s="198" t="s">
        <v>122</v>
      </c>
      <c r="AU181" s="198" t="s">
        <v>84</v>
      </c>
      <c r="AY181" s="16" t="s">
        <v>120</v>
      </c>
      <c r="BE181" s="199">
        <f t="shared" si="4"/>
        <v>0</v>
      </c>
      <c r="BF181" s="199">
        <f t="shared" si="5"/>
        <v>0</v>
      </c>
      <c r="BG181" s="199">
        <f t="shared" si="6"/>
        <v>0</v>
      </c>
      <c r="BH181" s="199">
        <f t="shared" si="7"/>
        <v>0</v>
      </c>
      <c r="BI181" s="199">
        <f t="shared" si="8"/>
        <v>0</v>
      </c>
      <c r="BJ181" s="16" t="s">
        <v>80</v>
      </c>
      <c r="BK181" s="199">
        <f t="shared" si="9"/>
        <v>0</v>
      </c>
      <c r="BL181" s="16" t="s">
        <v>457</v>
      </c>
      <c r="BM181" s="198" t="s">
        <v>528</v>
      </c>
    </row>
    <row r="182" spans="1:65" s="2" customFormat="1" ht="21.75" customHeight="1">
      <c r="A182" s="33"/>
      <c r="B182" s="34"/>
      <c r="C182" s="186" t="s">
        <v>321</v>
      </c>
      <c r="D182" s="186" t="s">
        <v>122</v>
      </c>
      <c r="E182" s="187" t="s">
        <v>529</v>
      </c>
      <c r="F182" s="188" t="s">
        <v>530</v>
      </c>
      <c r="G182" s="189" t="s">
        <v>149</v>
      </c>
      <c r="H182" s="190">
        <v>205</v>
      </c>
      <c r="I182" s="191"/>
      <c r="J182" s="192">
        <f t="shared" si="0"/>
        <v>0</v>
      </c>
      <c r="K182" s="193"/>
      <c r="L182" s="38"/>
      <c r="M182" s="194" t="s">
        <v>1</v>
      </c>
      <c r="N182" s="195" t="s">
        <v>40</v>
      </c>
      <c r="O182" s="70"/>
      <c r="P182" s="196">
        <f t="shared" si="1"/>
        <v>0</v>
      </c>
      <c r="Q182" s="196">
        <v>0</v>
      </c>
      <c r="R182" s="196">
        <f t="shared" si="2"/>
        <v>0</v>
      </c>
      <c r="S182" s="196">
        <v>0</v>
      </c>
      <c r="T182" s="197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457</v>
      </c>
      <c r="AT182" s="198" t="s">
        <v>122</v>
      </c>
      <c r="AU182" s="198" t="s">
        <v>84</v>
      </c>
      <c r="AY182" s="16" t="s">
        <v>120</v>
      </c>
      <c r="BE182" s="199">
        <f t="shared" si="4"/>
        <v>0</v>
      </c>
      <c r="BF182" s="199">
        <f t="shared" si="5"/>
        <v>0</v>
      </c>
      <c r="BG182" s="199">
        <f t="shared" si="6"/>
        <v>0</v>
      </c>
      <c r="BH182" s="199">
        <f t="shared" si="7"/>
        <v>0</v>
      </c>
      <c r="BI182" s="199">
        <f t="shared" si="8"/>
        <v>0</v>
      </c>
      <c r="BJ182" s="16" t="s">
        <v>80</v>
      </c>
      <c r="BK182" s="199">
        <f t="shared" si="9"/>
        <v>0</v>
      </c>
      <c r="BL182" s="16" t="s">
        <v>457</v>
      </c>
      <c r="BM182" s="198" t="s">
        <v>531</v>
      </c>
    </row>
    <row r="183" spans="1:65" s="2" customFormat="1" ht="16.5" customHeight="1">
      <c r="A183" s="33"/>
      <c r="B183" s="34"/>
      <c r="C183" s="212" t="s">
        <v>326</v>
      </c>
      <c r="D183" s="212" t="s">
        <v>182</v>
      </c>
      <c r="E183" s="213" t="s">
        <v>532</v>
      </c>
      <c r="F183" s="214" t="s">
        <v>533</v>
      </c>
      <c r="G183" s="215" t="s">
        <v>149</v>
      </c>
      <c r="H183" s="216">
        <v>225.5</v>
      </c>
      <c r="I183" s="217"/>
      <c r="J183" s="218">
        <f t="shared" si="0"/>
        <v>0</v>
      </c>
      <c r="K183" s="219"/>
      <c r="L183" s="220"/>
      <c r="M183" s="221" t="s">
        <v>1</v>
      </c>
      <c r="N183" s="222" t="s">
        <v>40</v>
      </c>
      <c r="O183" s="70"/>
      <c r="P183" s="196">
        <f t="shared" si="1"/>
        <v>0</v>
      </c>
      <c r="Q183" s="196">
        <v>0</v>
      </c>
      <c r="R183" s="196">
        <f t="shared" si="2"/>
        <v>0</v>
      </c>
      <c r="S183" s="196">
        <v>0</v>
      </c>
      <c r="T183" s="197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469</v>
      </c>
      <c r="AT183" s="198" t="s">
        <v>182</v>
      </c>
      <c r="AU183" s="198" t="s">
        <v>84</v>
      </c>
      <c r="AY183" s="16" t="s">
        <v>120</v>
      </c>
      <c r="BE183" s="199">
        <f t="shared" si="4"/>
        <v>0</v>
      </c>
      <c r="BF183" s="199">
        <f t="shared" si="5"/>
        <v>0</v>
      </c>
      <c r="BG183" s="199">
        <f t="shared" si="6"/>
        <v>0</v>
      </c>
      <c r="BH183" s="199">
        <f t="shared" si="7"/>
        <v>0</v>
      </c>
      <c r="BI183" s="199">
        <f t="shared" si="8"/>
        <v>0</v>
      </c>
      <c r="BJ183" s="16" t="s">
        <v>80</v>
      </c>
      <c r="BK183" s="199">
        <f t="shared" si="9"/>
        <v>0</v>
      </c>
      <c r="BL183" s="16" t="s">
        <v>457</v>
      </c>
      <c r="BM183" s="198" t="s">
        <v>534</v>
      </c>
    </row>
    <row r="184" spans="1:65" s="2" customFormat="1" ht="21.75" customHeight="1">
      <c r="A184" s="33"/>
      <c r="B184" s="34"/>
      <c r="C184" s="186" t="s">
        <v>330</v>
      </c>
      <c r="D184" s="186" t="s">
        <v>122</v>
      </c>
      <c r="E184" s="187" t="s">
        <v>535</v>
      </c>
      <c r="F184" s="188" t="s">
        <v>536</v>
      </c>
      <c r="G184" s="189" t="s">
        <v>149</v>
      </c>
      <c r="H184" s="190">
        <v>180</v>
      </c>
      <c r="I184" s="191"/>
      <c r="J184" s="192">
        <f t="shared" si="0"/>
        <v>0</v>
      </c>
      <c r="K184" s="193"/>
      <c r="L184" s="38"/>
      <c r="M184" s="194" t="s">
        <v>1</v>
      </c>
      <c r="N184" s="195" t="s">
        <v>40</v>
      </c>
      <c r="O184" s="70"/>
      <c r="P184" s="196">
        <f t="shared" si="1"/>
        <v>0</v>
      </c>
      <c r="Q184" s="196">
        <v>0</v>
      </c>
      <c r="R184" s="196">
        <f t="shared" si="2"/>
        <v>0</v>
      </c>
      <c r="S184" s="196">
        <v>0</v>
      </c>
      <c r="T184" s="197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457</v>
      </c>
      <c r="AT184" s="198" t="s">
        <v>122</v>
      </c>
      <c r="AU184" s="198" t="s">
        <v>84</v>
      </c>
      <c r="AY184" s="16" t="s">
        <v>120</v>
      </c>
      <c r="BE184" s="199">
        <f t="shared" si="4"/>
        <v>0</v>
      </c>
      <c r="BF184" s="199">
        <f t="shared" si="5"/>
        <v>0</v>
      </c>
      <c r="BG184" s="199">
        <f t="shared" si="6"/>
        <v>0</v>
      </c>
      <c r="BH184" s="199">
        <f t="shared" si="7"/>
        <v>0</v>
      </c>
      <c r="BI184" s="199">
        <f t="shared" si="8"/>
        <v>0</v>
      </c>
      <c r="BJ184" s="16" t="s">
        <v>80</v>
      </c>
      <c r="BK184" s="199">
        <f t="shared" si="9"/>
        <v>0</v>
      </c>
      <c r="BL184" s="16" t="s">
        <v>457</v>
      </c>
      <c r="BM184" s="198" t="s">
        <v>537</v>
      </c>
    </row>
    <row r="185" spans="1:65" s="12" customFormat="1" ht="22.9" customHeight="1">
      <c r="B185" s="170"/>
      <c r="C185" s="171"/>
      <c r="D185" s="172" t="s">
        <v>74</v>
      </c>
      <c r="E185" s="184" t="s">
        <v>538</v>
      </c>
      <c r="F185" s="184" t="s">
        <v>539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SUM(P186:P187)</f>
        <v>0</v>
      </c>
      <c r="Q185" s="178"/>
      <c r="R185" s="179">
        <f>SUM(R186:R187)</f>
        <v>0</v>
      </c>
      <c r="S185" s="178"/>
      <c r="T185" s="180">
        <f>SUM(T186:T187)</f>
        <v>0</v>
      </c>
      <c r="AR185" s="181" t="s">
        <v>87</v>
      </c>
      <c r="AT185" s="182" t="s">
        <v>74</v>
      </c>
      <c r="AU185" s="182" t="s">
        <v>80</v>
      </c>
      <c r="AY185" s="181" t="s">
        <v>120</v>
      </c>
      <c r="BK185" s="183">
        <f>SUM(BK186:BK187)</f>
        <v>0</v>
      </c>
    </row>
    <row r="186" spans="1:65" s="2" customFormat="1" ht="21.75" customHeight="1">
      <c r="A186" s="33"/>
      <c r="B186" s="34"/>
      <c r="C186" s="186" t="s">
        <v>334</v>
      </c>
      <c r="D186" s="186" t="s">
        <v>122</v>
      </c>
      <c r="E186" s="187" t="s">
        <v>540</v>
      </c>
      <c r="F186" s="188" t="s">
        <v>541</v>
      </c>
      <c r="G186" s="189" t="s">
        <v>149</v>
      </c>
      <c r="H186" s="190">
        <v>190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40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457</v>
      </c>
      <c r="AT186" s="198" t="s">
        <v>122</v>
      </c>
      <c r="AU186" s="198" t="s">
        <v>84</v>
      </c>
      <c r="AY186" s="16" t="s">
        <v>120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80</v>
      </c>
      <c r="BK186" s="199">
        <f>ROUND(I186*H186,2)</f>
        <v>0</v>
      </c>
      <c r="BL186" s="16" t="s">
        <v>457</v>
      </c>
      <c r="BM186" s="198" t="s">
        <v>542</v>
      </c>
    </row>
    <row r="187" spans="1:65" s="2" customFormat="1" ht="16.5" customHeight="1">
      <c r="A187" s="33"/>
      <c r="B187" s="34"/>
      <c r="C187" s="212" t="s">
        <v>339</v>
      </c>
      <c r="D187" s="212" t="s">
        <v>182</v>
      </c>
      <c r="E187" s="213" t="s">
        <v>543</v>
      </c>
      <c r="F187" s="214" t="s">
        <v>544</v>
      </c>
      <c r="G187" s="215" t="s">
        <v>149</v>
      </c>
      <c r="H187" s="216">
        <v>190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40</v>
      </c>
      <c r="O187" s="70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469</v>
      </c>
      <c r="AT187" s="198" t="s">
        <v>182</v>
      </c>
      <c r="AU187" s="198" t="s">
        <v>84</v>
      </c>
      <c r="AY187" s="16" t="s">
        <v>120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80</v>
      </c>
      <c r="BK187" s="199">
        <f>ROUND(I187*H187,2)</f>
        <v>0</v>
      </c>
      <c r="BL187" s="16" t="s">
        <v>457</v>
      </c>
      <c r="BM187" s="198" t="s">
        <v>545</v>
      </c>
    </row>
    <row r="188" spans="1:65" s="12" customFormat="1" ht="22.9" customHeight="1">
      <c r="B188" s="170"/>
      <c r="C188" s="171"/>
      <c r="D188" s="172" t="s">
        <v>74</v>
      </c>
      <c r="E188" s="184" t="s">
        <v>546</v>
      </c>
      <c r="F188" s="184" t="s">
        <v>547</v>
      </c>
      <c r="G188" s="171"/>
      <c r="H188" s="171"/>
      <c r="I188" s="174"/>
      <c r="J188" s="185">
        <f>BK188</f>
        <v>0</v>
      </c>
      <c r="K188" s="171"/>
      <c r="L188" s="176"/>
      <c r="M188" s="177"/>
      <c r="N188" s="178"/>
      <c r="O188" s="178"/>
      <c r="P188" s="179">
        <f>SUM(P189:P214)</f>
        <v>0</v>
      </c>
      <c r="Q188" s="178"/>
      <c r="R188" s="179">
        <f>SUM(R189:R214)</f>
        <v>0</v>
      </c>
      <c r="S188" s="178"/>
      <c r="T188" s="180">
        <f>SUM(T189:T214)</f>
        <v>0</v>
      </c>
      <c r="AR188" s="181" t="s">
        <v>87</v>
      </c>
      <c r="AT188" s="182" t="s">
        <v>74</v>
      </c>
      <c r="AU188" s="182" t="s">
        <v>80</v>
      </c>
      <c r="AY188" s="181" t="s">
        <v>120</v>
      </c>
      <c r="BK188" s="183">
        <f>SUM(BK189:BK214)</f>
        <v>0</v>
      </c>
    </row>
    <row r="189" spans="1:65" s="2" customFormat="1" ht="21.75" customHeight="1">
      <c r="A189" s="33"/>
      <c r="B189" s="34"/>
      <c r="C189" s="186" t="s">
        <v>343</v>
      </c>
      <c r="D189" s="186" t="s">
        <v>122</v>
      </c>
      <c r="E189" s="187" t="s">
        <v>548</v>
      </c>
      <c r="F189" s="188" t="s">
        <v>549</v>
      </c>
      <c r="G189" s="189" t="s">
        <v>550</v>
      </c>
      <c r="H189" s="190">
        <v>0.18</v>
      </c>
      <c r="I189" s="191"/>
      <c r="J189" s="192">
        <f t="shared" ref="J189:J214" si="10">ROUND(I189*H189,2)</f>
        <v>0</v>
      </c>
      <c r="K189" s="193"/>
      <c r="L189" s="38"/>
      <c r="M189" s="194" t="s">
        <v>1</v>
      </c>
      <c r="N189" s="195" t="s">
        <v>40</v>
      </c>
      <c r="O189" s="70"/>
      <c r="P189" s="196">
        <f t="shared" ref="P189:P214" si="11">O189*H189</f>
        <v>0</v>
      </c>
      <c r="Q189" s="196">
        <v>0</v>
      </c>
      <c r="R189" s="196">
        <f t="shared" ref="R189:R214" si="12">Q189*H189</f>
        <v>0</v>
      </c>
      <c r="S189" s="196">
        <v>0</v>
      </c>
      <c r="T189" s="197">
        <f t="shared" ref="T189:T214" si="13"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457</v>
      </c>
      <c r="AT189" s="198" t="s">
        <v>122</v>
      </c>
      <c r="AU189" s="198" t="s">
        <v>84</v>
      </c>
      <c r="AY189" s="16" t="s">
        <v>120</v>
      </c>
      <c r="BE189" s="199">
        <f t="shared" ref="BE189:BE214" si="14">IF(N189="základní",J189,0)</f>
        <v>0</v>
      </c>
      <c r="BF189" s="199">
        <f t="shared" ref="BF189:BF214" si="15">IF(N189="snížená",J189,0)</f>
        <v>0</v>
      </c>
      <c r="BG189" s="199">
        <f t="shared" ref="BG189:BG214" si="16">IF(N189="zákl. přenesená",J189,0)</f>
        <v>0</v>
      </c>
      <c r="BH189" s="199">
        <f t="shared" ref="BH189:BH214" si="17">IF(N189="sníž. přenesená",J189,0)</f>
        <v>0</v>
      </c>
      <c r="BI189" s="199">
        <f t="shared" ref="BI189:BI214" si="18">IF(N189="nulová",J189,0)</f>
        <v>0</v>
      </c>
      <c r="BJ189" s="16" t="s">
        <v>80</v>
      </c>
      <c r="BK189" s="199">
        <f t="shared" ref="BK189:BK214" si="19">ROUND(I189*H189,2)</f>
        <v>0</v>
      </c>
      <c r="BL189" s="16" t="s">
        <v>457</v>
      </c>
      <c r="BM189" s="198" t="s">
        <v>551</v>
      </c>
    </row>
    <row r="190" spans="1:65" s="2" customFormat="1" ht="21.75" customHeight="1">
      <c r="A190" s="33"/>
      <c r="B190" s="34"/>
      <c r="C190" s="186" t="s">
        <v>347</v>
      </c>
      <c r="D190" s="186" t="s">
        <v>122</v>
      </c>
      <c r="E190" s="187" t="s">
        <v>552</v>
      </c>
      <c r="F190" s="188" t="s">
        <v>553</v>
      </c>
      <c r="G190" s="189" t="s">
        <v>550</v>
      </c>
      <c r="H190" s="190">
        <v>0.18</v>
      </c>
      <c r="I190" s="191"/>
      <c r="J190" s="192">
        <f t="shared" si="10"/>
        <v>0</v>
      </c>
      <c r="K190" s="193"/>
      <c r="L190" s="38"/>
      <c r="M190" s="194" t="s">
        <v>1</v>
      </c>
      <c r="N190" s="195" t="s">
        <v>40</v>
      </c>
      <c r="O190" s="70"/>
      <c r="P190" s="196">
        <f t="shared" si="11"/>
        <v>0</v>
      </c>
      <c r="Q190" s="196">
        <v>0</v>
      </c>
      <c r="R190" s="196">
        <f t="shared" si="12"/>
        <v>0</v>
      </c>
      <c r="S190" s="196">
        <v>0</v>
      </c>
      <c r="T190" s="197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457</v>
      </c>
      <c r="AT190" s="198" t="s">
        <v>122</v>
      </c>
      <c r="AU190" s="198" t="s">
        <v>84</v>
      </c>
      <c r="AY190" s="16" t="s">
        <v>120</v>
      </c>
      <c r="BE190" s="199">
        <f t="shared" si="14"/>
        <v>0</v>
      </c>
      <c r="BF190" s="199">
        <f t="shared" si="15"/>
        <v>0</v>
      </c>
      <c r="BG190" s="199">
        <f t="shared" si="16"/>
        <v>0</v>
      </c>
      <c r="BH190" s="199">
        <f t="shared" si="17"/>
        <v>0</v>
      </c>
      <c r="BI190" s="199">
        <f t="shared" si="18"/>
        <v>0</v>
      </c>
      <c r="BJ190" s="16" t="s">
        <v>80</v>
      </c>
      <c r="BK190" s="199">
        <f t="shared" si="19"/>
        <v>0</v>
      </c>
      <c r="BL190" s="16" t="s">
        <v>457</v>
      </c>
      <c r="BM190" s="198" t="s">
        <v>554</v>
      </c>
    </row>
    <row r="191" spans="1:65" s="2" customFormat="1" ht="33" customHeight="1">
      <c r="A191" s="33"/>
      <c r="B191" s="34"/>
      <c r="C191" s="186" t="s">
        <v>351</v>
      </c>
      <c r="D191" s="186" t="s">
        <v>122</v>
      </c>
      <c r="E191" s="187" t="s">
        <v>555</v>
      </c>
      <c r="F191" s="188" t="s">
        <v>556</v>
      </c>
      <c r="G191" s="189" t="s">
        <v>209</v>
      </c>
      <c r="H191" s="190">
        <v>3</v>
      </c>
      <c r="I191" s="191"/>
      <c r="J191" s="192">
        <f t="shared" si="10"/>
        <v>0</v>
      </c>
      <c r="K191" s="193"/>
      <c r="L191" s="38"/>
      <c r="M191" s="194" t="s">
        <v>1</v>
      </c>
      <c r="N191" s="195" t="s">
        <v>40</v>
      </c>
      <c r="O191" s="70"/>
      <c r="P191" s="196">
        <f t="shared" si="11"/>
        <v>0</v>
      </c>
      <c r="Q191" s="196">
        <v>0</v>
      </c>
      <c r="R191" s="196">
        <f t="shared" si="12"/>
        <v>0</v>
      </c>
      <c r="S191" s="196">
        <v>0</v>
      </c>
      <c r="T191" s="197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457</v>
      </c>
      <c r="AT191" s="198" t="s">
        <v>122</v>
      </c>
      <c r="AU191" s="198" t="s">
        <v>84</v>
      </c>
      <c r="AY191" s="16" t="s">
        <v>120</v>
      </c>
      <c r="BE191" s="199">
        <f t="shared" si="14"/>
        <v>0</v>
      </c>
      <c r="BF191" s="199">
        <f t="shared" si="15"/>
        <v>0</v>
      </c>
      <c r="BG191" s="199">
        <f t="shared" si="16"/>
        <v>0</v>
      </c>
      <c r="BH191" s="199">
        <f t="shared" si="17"/>
        <v>0</v>
      </c>
      <c r="BI191" s="199">
        <f t="shared" si="18"/>
        <v>0</v>
      </c>
      <c r="BJ191" s="16" t="s">
        <v>80</v>
      </c>
      <c r="BK191" s="199">
        <f t="shared" si="19"/>
        <v>0</v>
      </c>
      <c r="BL191" s="16" t="s">
        <v>457</v>
      </c>
      <c r="BM191" s="198" t="s">
        <v>557</v>
      </c>
    </row>
    <row r="192" spans="1:65" s="2" customFormat="1" ht="21.75" customHeight="1">
      <c r="A192" s="33"/>
      <c r="B192" s="34"/>
      <c r="C192" s="186" t="s">
        <v>355</v>
      </c>
      <c r="D192" s="186" t="s">
        <v>122</v>
      </c>
      <c r="E192" s="187" t="s">
        <v>558</v>
      </c>
      <c r="F192" s="188" t="s">
        <v>559</v>
      </c>
      <c r="G192" s="189" t="s">
        <v>158</v>
      </c>
      <c r="H192" s="190">
        <v>16</v>
      </c>
      <c r="I192" s="191"/>
      <c r="J192" s="192">
        <f t="shared" si="10"/>
        <v>0</v>
      </c>
      <c r="K192" s="193"/>
      <c r="L192" s="38"/>
      <c r="M192" s="194" t="s">
        <v>1</v>
      </c>
      <c r="N192" s="195" t="s">
        <v>40</v>
      </c>
      <c r="O192" s="70"/>
      <c r="P192" s="196">
        <f t="shared" si="11"/>
        <v>0</v>
      </c>
      <c r="Q192" s="196">
        <v>0</v>
      </c>
      <c r="R192" s="196">
        <f t="shared" si="12"/>
        <v>0</v>
      </c>
      <c r="S192" s="196">
        <v>0</v>
      </c>
      <c r="T192" s="197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457</v>
      </c>
      <c r="AT192" s="198" t="s">
        <v>122</v>
      </c>
      <c r="AU192" s="198" t="s">
        <v>84</v>
      </c>
      <c r="AY192" s="16" t="s">
        <v>120</v>
      </c>
      <c r="BE192" s="199">
        <f t="shared" si="14"/>
        <v>0</v>
      </c>
      <c r="BF192" s="199">
        <f t="shared" si="15"/>
        <v>0</v>
      </c>
      <c r="BG192" s="199">
        <f t="shared" si="16"/>
        <v>0</v>
      </c>
      <c r="BH192" s="199">
        <f t="shared" si="17"/>
        <v>0</v>
      </c>
      <c r="BI192" s="199">
        <f t="shared" si="18"/>
        <v>0</v>
      </c>
      <c r="BJ192" s="16" t="s">
        <v>80</v>
      </c>
      <c r="BK192" s="199">
        <f t="shared" si="19"/>
        <v>0</v>
      </c>
      <c r="BL192" s="16" t="s">
        <v>457</v>
      </c>
      <c r="BM192" s="198" t="s">
        <v>560</v>
      </c>
    </row>
    <row r="193" spans="1:65" s="2" customFormat="1" ht="21.75" customHeight="1">
      <c r="A193" s="33"/>
      <c r="B193" s="34"/>
      <c r="C193" s="186" t="s">
        <v>359</v>
      </c>
      <c r="D193" s="186" t="s">
        <v>122</v>
      </c>
      <c r="E193" s="187" t="s">
        <v>561</v>
      </c>
      <c r="F193" s="188" t="s">
        <v>562</v>
      </c>
      <c r="G193" s="189" t="s">
        <v>158</v>
      </c>
      <c r="H193" s="190">
        <v>1.6</v>
      </c>
      <c r="I193" s="191"/>
      <c r="J193" s="192">
        <f t="shared" si="10"/>
        <v>0</v>
      </c>
      <c r="K193" s="193"/>
      <c r="L193" s="38"/>
      <c r="M193" s="194" t="s">
        <v>1</v>
      </c>
      <c r="N193" s="195" t="s">
        <v>40</v>
      </c>
      <c r="O193" s="70"/>
      <c r="P193" s="196">
        <f t="shared" si="11"/>
        <v>0</v>
      </c>
      <c r="Q193" s="196">
        <v>0</v>
      </c>
      <c r="R193" s="196">
        <f t="shared" si="12"/>
        <v>0</v>
      </c>
      <c r="S193" s="196">
        <v>0</v>
      </c>
      <c r="T193" s="197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457</v>
      </c>
      <c r="AT193" s="198" t="s">
        <v>122</v>
      </c>
      <c r="AU193" s="198" t="s">
        <v>84</v>
      </c>
      <c r="AY193" s="16" t="s">
        <v>120</v>
      </c>
      <c r="BE193" s="199">
        <f t="shared" si="14"/>
        <v>0</v>
      </c>
      <c r="BF193" s="199">
        <f t="shared" si="15"/>
        <v>0</v>
      </c>
      <c r="BG193" s="199">
        <f t="shared" si="16"/>
        <v>0</v>
      </c>
      <c r="BH193" s="199">
        <f t="shared" si="17"/>
        <v>0</v>
      </c>
      <c r="BI193" s="199">
        <f t="shared" si="18"/>
        <v>0</v>
      </c>
      <c r="BJ193" s="16" t="s">
        <v>80</v>
      </c>
      <c r="BK193" s="199">
        <f t="shared" si="19"/>
        <v>0</v>
      </c>
      <c r="BL193" s="16" t="s">
        <v>457</v>
      </c>
      <c r="BM193" s="198" t="s">
        <v>563</v>
      </c>
    </row>
    <row r="194" spans="1:65" s="2" customFormat="1" ht="21.75" customHeight="1">
      <c r="A194" s="33"/>
      <c r="B194" s="34"/>
      <c r="C194" s="186" t="s">
        <v>365</v>
      </c>
      <c r="D194" s="186" t="s">
        <v>122</v>
      </c>
      <c r="E194" s="187" t="s">
        <v>564</v>
      </c>
      <c r="F194" s="188" t="s">
        <v>565</v>
      </c>
      <c r="G194" s="189" t="s">
        <v>158</v>
      </c>
      <c r="H194" s="190">
        <v>1.6</v>
      </c>
      <c r="I194" s="191"/>
      <c r="J194" s="192">
        <f t="shared" si="10"/>
        <v>0</v>
      </c>
      <c r="K194" s="193"/>
      <c r="L194" s="38"/>
      <c r="M194" s="194" t="s">
        <v>1</v>
      </c>
      <c r="N194" s="195" t="s">
        <v>40</v>
      </c>
      <c r="O194" s="70"/>
      <c r="P194" s="196">
        <f t="shared" si="11"/>
        <v>0</v>
      </c>
      <c r="Q194" s="196">
        <v>0</v>
      </c>
      <c r="R194" s="196">
        <f t="shared" si="12"/>
        <v>0</v>
      </c>
      <c r="S194" s="196">
        <v>0</v>
      </c>
      <c r="T194" s="197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457</v>
      </c>
      <c r="AT194" s="198" t="s">
        <v>122</v>
      </c>
      <c r="AU194" s="198" t="s">
        <v>84</v>
      </c>
      <c r="AY194" s="16" t="s">
        <v>120</v>
      </c>
      <c r="BE194" s="199">
        <f t="shared" si="14"/>
        <v>0</v>
      </c>
      <c r="BF194" s="199">
        <f t="shared" si="15"/>
        <v>0</v>
      </c>
      <c r="BG194" s="199">
        <f t="shared" si="16"/>
        <v>0</v>
      </c>
      <c r="BH194" s="199">
        <f t="shared" si="17"/>
        <v>0</v>
      </c>
      <c r="BI194" s="199">
        <f t="shared" si="18"/>
        <v>0</v>
      </c>
      <c r="BJ194" s="16" t="s">
        <v>80</v>
      </c>
      <c r="BK194" s="199">
        <f t="shared" si="19"/>
        <v>0</v>
      </c>
      <c r="BL194" s="16" t="s">
        <v>457</v>
      </c>
      <c r="BM194" s="198" t="s">
        <v>566</v>
      </c>
    </row>
    <row r="195" spans="1:65" s="2" customFormat="1" ht="21.75" customHeight="1">
      <c r="A195" s="33"/>
      <c r="B195" s="34"/>
      <c r="C195" s="186" t="s">
        <v>370</v>
      </c>
      <c r="D195" s="186" t="s">
        <v>122</v>
      </c>
      <c r="E195" s="187" t="s">
        <v>567</v>
      </c>
      <c r="F195" s="188" t="s">
        <v>568</v>
      </c>
      <c r="G195" s="189" t="s">
        <v>125</v>
      </c>
      <c r="H195" s="190">
        <v>3</v>
      </c>
      <c r="I195" s="191"/>
      <c r="J195" s="192">
        <f t="shared" si="10"/>
        <v>0</v>
      </c>
      <c r="K195" s="193"/>
      <c r="L195" s="38"/>
      <c r="M195" s="194" t="s">
        <v>1</v>
      </c>
      <c r="N195" s="195" t="s">
        <v>40</v>
      </c>
      <c r="O195" s="70"/>
      <c r="P195" s="196">
        <f t="shared" si="11"/>
        <v>0</v>
      </c>
      <c r="Q195" s="196">
        <v>0</v>
      </c>
      <c r="R195" s="196">
        <f t="shared" si="12"/>
        <v>0</v>
      </c>
      <c r="S195" s="196">
        <v>0</v>
      </c>
      <c r="T195" s="197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8" t="s">
        <v>457</v>
      </c>
      <c r="AT195" s="198" t="s">
        <v>122</v>
      </c>
      <c r="AU195" s="198" t="s">
        <v>84</v>
      </c>
      <c r="AY195" s="16" t="s">
        <v>120</v>
      </c>
      <c r="BE195" s="199">
        <f t="shared" si="14"/>
        <v>0</v>
      </c>
      <c r="BF195" s="199">
        <f t="shared" si="15"/>
        <v>0</v>
      </c>
      <c r="BG195" s="199">
        <f t="shared" si="16"/>
        <v>0</v>
      </c>
      <c r="BH195" s="199">
        <f t="shared" si="17"/>
        <v>0</v>
      </c>
      <c r="BI195" s="199">
        <f t="shared" si="18"/>
        <v>0</v>
      </c>
      <c r="BJ195" s="16" t="s">
        <v>80</v>
      </c>
      <c r="BK195" s="199">
        <f t="shared" si="19"/>
        <v>0</v>
      </c>
      <c r="BL195" s="16" t="s">
        <v>457</v>
      </c>
      <c r="BM195" s="198" t="s">
        <v>569</v>
      </c>
    </row>
    <row r="196" spans="1:65" s="2" customFormat="1" ht="16.5" customHeight="1">
      <c r="A196" s="33"/>
      <c r="B196" s="34"/>
      <c r="C196" s="212" t="s">
        <v>375</v>
      </c>
      <c r="D196" s="212" t="s">
        <v>182</v>
      </c>
      <c r="E196" s="213" t="s">
        <v>570</v>
      </c>
      <c r="F196" s="214" t="s">
        <v>571</v>
      </c>
      <c r="G196" s="215" t="s">
        <v>149</v>
      </c>
      <c r="H196" s="216">
        <v>3</v>
      </c>
      <c r="I196" s="217"/>
      <c r="J196" s="218">
        <f t="shared" si="10"/>
        <v>0</v>
      </c>
      <c r="K196" s="219"/>
      <c r="L196" s="220"/>
      <c r="M196" s="221" t="s">
        <v>1</v>
      </c>
      <c r="N196" s="222" t="s">
        <v>40</v>
      </c>
      <c r="O196" s="70"/>
      <c r="P196" s="196">
        <f t="shared" si="11"/>
        <v>0</v>
      </c>
      <c r="Q196" s="196">
        <v>0</v>
      </c>
      <c r="R196" s="196">
        <f t="shared" si="12"/>
        <v>0</v>
      </c>
      <c r="S196" s="196">
        <v>0</v>
      </c>
      <c r="T196" s="197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469</v>
      </c>
      <c r="AT196" s="198" t="s">
        <v>182</v>
      </c>
      <c r="AU196" s="198" t="s">
        <v>84</v>
      </c>
      <c r="AY196" s="16" t="s">
        <v>120</v>
      </c>
      <c r="BE196" s="199">
        <f t="shared" si="14"/>
        <v>0</v>
      </c>
      <c r="BF196" s="199">
        <f t="shared" si="15"/>
        <v>0</v>
      </c>
      <c r="BG196" s="199">
        <f t="shared" si="16"/>
        <v>0</v>
      </c>
      <c r="BH196" s="199">
        <f t="shared" si="17"/>
        <v>0</v>
      </c>
      <c r="BI196" s="199">
        <f t="shared" si="18"/>
        <v>0</v>
      </c>
      <c r="BJ196" s="16" t="s">
        <v>80</v>
      </c>
      <c r="BK196" s="199">
        <f t="shared" si="19"/>
        <v>0</v>
      </c>
      <c r="BL196" s="16" t="s">
        <v>457</v>
      </c>
      <c r="BM196" s="198" t="s">
        <v>572</v>
      </c>
    </row>
    <row r="197" spans="1:65" s="2" customFormat="1" ht="21.75" customHeight="1">
      <c r="A197" s="33"/>
      <c r="B197" s="34"/>
      <c r="C197" s="186" t="s">
        <v>380</v>
      </c>
      <c r="D197" s="186" t="s">
        <v>122</v>
      </c>
      <c r="E197" s="187" t="s">
        <v>573</v>
      </c>
      <c r="F197" s="188" t="s">
        <v>574</v>
      </c>
      <c r="G197" s="189" t="s">
        <v>149</v>
      </c>
      <c r="H197" s="190">
        <v>117</v>
      </c>
      <c r="I197" s="191"/>
      <c r="J197" s="192">
        <f t="shared" si="10"/>
        <v>0</v>
      </c>
      <c r="K197" s="193"/>
      <c r="L197" s="38"/>
      <c r="M197" s="194" t="s">
        <v>1</v>
      </c>
      <c r="N197" s="195" t="s">
        <v>40</v>
      </c>
      <c r="O197" s="70"/>
      <c r="P197" s="196">
        <f t="shared" si="11"/>
        <v>0</v>
      </c>
      <c r="Q197" s="196">
        <v>0</v>
      </c>
      <c r="R197" s="196">
        <f t="shared" si="12"/>
        <v>0</v>
      </c>
      <c r="S197" s="196">
        <v>0</v>
      </c>
      <c r="T197" s="197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457</v>
      </c>
      <c r="AT197" s="198" t="s">
        <v>122</v>
      </c>
      <c r="AU197" s="198" t="s">
        <v>84</v>
      </c>
      <c r="AY197" s="16" t="s">
        <v>120</v>
      </c>
      <c r="BE197" s="199">
        <f t="shared" si="14"/>
        <v>0</v>
      </c>
      <c r="BF197" s="199">
        <f t="shared" si="15"/>
        <v>0</v>
      </c>
      <c r="BG197" s="199">
        <f t="shared" si="16"/>
        <v>0</v>
      </c>
      <c r="BH197" s="199">
        <f t="shared" si="17"/>
        <v>0</v>
      </c>
      <c r="BI197" s="199">
        <f t="shared" si="18"/>
        <v>0</v>
      </c>
      <c r="BJ197" s="16" t="s">
        <v>80</v>
      </c>
      <c r="BK197" s="199">
        <f t="shared" si="19"/>
        <v>0</v>
      </c>
      <c r="BL197" s="16" t="s">
        <v>457</v>
      </c>
      <c r="BM197" s="198" t="s">
        <v>575</v>
      </c>
    </row>
    <row r="198" spans="1:65" s="2" customFormat="1" ht="21.75" customHeight="1">
      <c r="A198" s="33"/>
      <c r="B198" s="34"/>
      <c r="C198" s="186" t="s">
        <v>385</v>
      </c>
      <c r="D198" s="186" t="s">
        <v>122</v>
      </c>
      <c r="E198" s="187" t="s">
        <v>576</v>
      </c>
      <c r="F198" s="188" t="s">
        <v>577</v>
      </c>
      <c r="G198" s="189" t="s">
        <v>158</v>
      </c>
      <c r="H198" s="190">
        <v>16</v>
      </c>
      <c r="I198" s="191"/>
      <c r="J198" s="192">
        <f t="shared" si="10"/>
        <v>0</v>
      </c>
      <c r="K198" s="193"/>
      <c r="L198" s="38"/>
      <c r="M198" s="194" t="s">
        <v>1</v>
      </c>
      <c r="N198" s="195" t="s">
        <v>40</v>
      </c>
      <c r="O198" s="70"/>
      <c r="P198" s="196">
        <f t="shared" si="11"/>
        <v>0</v>
      </c>
      <c r="Q198" s="196">
        <v>0</v>
      </c>
      <c r="R198" s="196">
        <f t="shared" si="12"/>
        <v>0</v>
      </c>
      <c r="S198" s="196">
        <v>0</v>
      </c>
      <c r="T198" s="197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457</v>
      </c>
      <c r="AT198" s="198" t="s">
        <v>122</v>
      </c>
      <c r="AU198" s="198" t="s">
        <v>84</v>
      </c>
      <c r="AY198" s="16" t="s">
        <v>120</v>
      </c>
      <c r="BE198" s="199">
        <f t="shared" si="14"/>
        <v>0</v>
      </c>
      <c r="BF198" s="199">
        <f t="shared" si="15"/>
        <v>0</v>
      </c>
      <c r="BG198" s="199">
        <f t="shared" si="16"/>
        <v>0</v>
      </c>
      <c r="BH198" s="199">
        <f t="shared" si="17"/>
        <v>0</v>
      </c>
      <c r="BI198" s="199">
        <f t="shared" si="18"/>
        <v>0</v>
      </c>
      <c r="BJ198" s="16" t="s">
        <v>80</v>
      </c>
      <c r="BK198" s="199">
        <f t="shared" si="19"/>
        <v>0</v>
      </c>
      <c r="BL198" s="16" t="s">
        <v>457</v>
      </c>
      <c r="BM198" s="198" t="s">
        <v>578</v>
      </c>
    </row>
    <row r="199" spans="1:65" s="2" customFormat="1" ht="33" customHeight="1">
      <c r="A199" s="33"/>
      <c r="B199" s="34"/>
      <c r="C199" s="186" t="s">
        <v>391</v>
      </c>
      <c r="D199" s="186" t="s">
        <v>122</v>
      </c>
      <c r="E199" s="187" t="s">
        <v>579</v>
      </c>
      <c r="F199" s="188" t="s">
        <v>580</v>
      </c>
      <c r="G199" s="189" t="s">
        <v>149</v>
      </c>
      <c r="H199" s="190">
        <v>26</v>
      </c>
      <c r="I199" s="191"/>
      <c r="J199" s="192">
        <f t="shared" si="10"/>
        <v>0</v>
      </c>
      <c r="K199" s="193"/>
      <c r="L199" s="38"/>
      <c r="M199" s="194" t="s">
        <v>1</v>
      </c>
      <c r="N199" s="195" t="s">
        <v>40</v>
      </c>
      <c r="O199" s="70"/>
      <c r="P199" s="196">
        <f t="shared" si="11"/>
        <v>0</v>
      </c>
      <c r="Q199" s="196">
        <v>0</v>
      </c>
      <c r="R199" s="196">
        <f t="shared" si="12"/>
        <v>0</v>
      </c>
      <c r="S199" s="196">
        <v>0</v>
      </c>
      <c r="T199" s="197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457</v>
      </c>
      <c r="AT199" s="198" t="s">
        <v>122</v>
      </c>
      <c r="AU199" s="198" t="s">
        <v>84</v>
      </c>
      <c r="AY199" s="16" t="s">
        <v>120</v>
      </c>
      <c r="BE199" s="199">
        <f t="shared" si="14"/>
        <v>0</v>
      </c>
      <c r="BF199" s="199">
        <f t="shared" si="15"/>
        <v>0</v>
      </c>
      <c r="BG199" s="199">
        <f t="shared" si="16"/>
        <v>0</v>
      </c>
      <c r="BH199" s="199">
        <f t="shared" si="17"/>
        <v>0</v>
      </c>
      <c r="BI199" s="199">
        <f t="shared" si="18"/>
        <v>0</v>
      </c>
      <c r="BJ199" s="16" t="s">
        <v>80</v>
      </c>
      <c r="BK199" s="199">
        <f t="shared" si="19"/>
        <v>0</v>
      </c>
      <c r="BL199" s="16" t="s">
        <v>457</v>
      </c>
      <c r="BM199" s="198" t="s">
        <v>581</v>
      </c>
    </row>
    <row r="200" spans="1:65" s="2" customFormat="1" ht="21.75" customHeight="1">
      <c r="A200" s="33"/>
      <c r="B200" s="34"/>
      <c r="C200" s="212" t="s">
        <v>396</v>
      </c>
      <c r="D200" s="212" t="s">
        <v>182</v>
      </c>
      <c r="E200" s="213" t="s">
        <v>582</v>
      </c>
      <c r="F200" s="214" t="s">
        <v>583</v>
      </c>
      <c r="G200" s="215" t="s">
        <v>149</v>
      </c>
      <c r="H200" s="216">
        <v>26</v>
      </c>
      <c r="I200" s="217"/>
      <c r="J200" s="218">
        <f t="shared" si="10"/>
        <v>0</v>
      </c>
      <c r="K200" s="219"/>
      <c r="L200" s="220"/>
      <c r="M200" s="221" t="s">
        <v>1</v>
      </c>
      <c r="N200" s="222" t="s">
        <v>40</v>
      </c>
      <c r="O200" s="70"/>
      <c r="P200" s="196">
        <f t="shared" si="11"/>
        <v>0</v>
      </c>
      <c r="Q200" s="196">
        <v>0</v>
      </c>
      <c r="R200" s="196">
        <f t="shared" si="12"/>
        <v>0</v>
      </c>
      <c r="S200" s="196">
        <v>0</v>
      </c>
      <c r="T200" s="197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469</v>
      </c>
      <c r="AT200" s="198" t="s">
        <v>182</v>
      </c>
      <c r="AU200" s="198" t="s">
        <v>84</v>
      </c>
      <c r="AY200" s="16" t="s">
        <v>120</v>
      </c>
      <c r="BE200" s="199">
        <f t="shared" si="14"/>
        <v>0</v>
      </c>
      <c r="BF200" s="199">
        <f t="shared" si="15"/>
        <v>0</v>
      </c>
      <c r="BG200" s="199">
        <f t="shared" si="16"/>
        <v>0</v>
      </c>
      <c r="BH200" s="199">
        <f t="shared" si="17"/>
        <v>0</v>
      </c>
      <c r="BI200" s="199">
        <f t="shared" si="18"/>
        <v>0</v>
      </c>
      <c r="BJ200" s="16" t="s">
        <v>80</v>
      </c>
      <c r="BK200" s="199">
        <f t="shared" si="19"/>
        <v>0</v>
      </c>
      <c r="BL200" s="16" t="s">
        <v>457</v>
      </c>
      <c r="BM200" s="198" t="s">
        <v>584</v>
      </c>
    </row>
    <row r="201" spans="1:65" s="2" customFormat="1" ht="33" customHeight="1">
      <c r="A201" s="33"/>
      <c r="B201" s="34"/>
      <c r="C201" s="186" t="s">
        <v>400</v>
      </c>
      <c r="D201" s="186" t="s">
        <v>122</v>
      </c>
      <c r="E201" s="187" t="s">
        <v>585</v>
      </c>
      <c r="F201" s="188" t="s">
        <v>586</v>
      </c>
      <c r="G201" s="189" t="s">
        <v>149</v>
      </c>
      <c r="H201" s="190">
        <v>180</v>
      </c>
      <c r="I201" s="191"/>
      <c r="J201" s="192">
        <f t="shared" si="10"/>
        <v>0</v>
      </c>
      <c r="K201" s="193"/>
      <c r="L201" s="38"/>
      <c r="M201" s="194" t="s">
        <v>1</v>
      </c>
      <c r="N201" s="195" t="s">
        <v>40</v>
      </c>
      <c r="O201" s="70"/>
      <c r="P201" s="196">
        <f t="shared" si="11"/>
        <v>0</v>
      </c>
      <c r="Q201" s="196">
        <v>0</v>
      </c>
      <c r="R201" s="196">
        <f t="shared" si="12"/>
        <v>0</v>
      </c>
      <c r="S201" s="196">
        <v>0</v>
      </c>
      <c r="T201" s="197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8" t="s">
        <v>457</v>
      </c>
      <c r="AT201" s="198" t="s">
        <v>122</v>
      </c>
      <c r="AU201" s="198" t="s">
        <v>84</v>
      </c>
      <c r="AY201" s="16" t="s">
        <v>120</v>
      </c>
      <c r="BE201" s="199">
        <f t="shared" si="14"/>
        <v>0</v>
      </c>
      <c r="BF201" s="199">
        <f t="shared" si="15"/>
        <v>0</v>
      </c>
      <c r="BG201" s="199">
        <f t="shared" si="16"/>
        <v>0</v>
      </c>
      <c r="BH201" s="199">
        <f t="shared" si="17"/>
        <v>0</v>
      </c>
      <c r="BI201" s="199">
        <f t="shared" si="18"/>
        <v>0</v>
      </c>
      <c r="BJ201" s="16" t="s">
        <v>80</v>
      </c>
      <c r="BK201" s="199">
        <f t="shared" si="19"/>
        <v>0</v>
      </c>
      <c r="BL201" s="16" t="s">
        <v>457</v>
      </c>
      <c r="BM201" s="198" t="s">
        <v>587</v>
      </c>
    </row>
    <row r="202" spans="1:65" s="2" customFormat="1" ht="16.5" customHeight="1">
      <c r="A202" s="33"/>
      <c r="B202" s="34"/>
      <c r="C202" s="186" t="s">
        <v>405</v>
      </c>
      <c r="D202" s="186" t="s">
        <v>122</v>
      </c>
      <c r="E202" s="187" t="s">
        <v>588</v>
      </c>
      <c r="F202" s="188" t="s">
        <v>589</v>
      </c>
      <c r="G202" s="189" t="s">
        <v>149</v>
      </c>
      <c r="H202" s="190">
        <v>180</v>
      </c>
      <c r="I202" s="191"/>
      <c r="J202" s="192">
        <f t="shared" si="10"/>
        <v>0</v>
      </c>
      <c r="K202" s="193"/>
      <c r="L202" s="38"/>
      <c r="M202" s="194" t="s">
        <v>1</v>
      </c>
      <c r="N202" s="195" t="s">
        <v>40</v>
      </c>
      <c r="O202" s="70"/>
      <c r="P202" s="196">
        <f t="shared" si="11"/>
        <v>0</v>
      </c>
      <c r="Q202" s="196">
        <v>0</v>
      </c>
      <c r="R202" s="196">
        <f t="shared" si="12"/>
        <v>0</v>
      </c>
      <c r="S202" s="196">
        <v>0</v>
      </c>
      <c r="T202" s="197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457</v>
      </c>
      <c r="AT202" s="198" t="s">
        <v>122</v>
      </c>
      <c r="AU202" s="198" t="s">
        <v>84</v>
      </c>
      <c r="AY202" s="16" t="s">
        <v>120</v>
      </c>
      <c r="BE202" s="199">
        <f t="shared" si="14"/>
        <v>0</v>
      </c>
      <c r="BF202" s="199">
        <f t="shared" si="15"/>
        <v>0</v>
      </c>
      <c r="BG202" s="199">
        <f t="shared" si="16"/>
        <v>0</v>
      </c>
      <c r="BH202" s="199">
        <f t="shared" si="17"/>
        <v>0</v>
      </c>
      <c r="BI202" s="199">
        <f t="shared" si="18"/>
        <v>0</v>
      </c>
      <c r="BJ202" s="16" t="s">
        <v>80</v>
      </c>
      <c r="BK202" s="199">
        <f t="shared" si="19"/>
        <v>0</v>
      </c>
      <c r="BL202" s="16" t="s">
        <v>457</v>
      </c>
      <c r="BM202" s="198" t="s">
        <v>590</v>
      </c>
    </row>
    <row r="203" spans="1:65" s="2" customFormat="1" ht="21.75" customHeight="1">
      <c r="A203" s="33"/>
      <c r="B203" s="34"/>
      <c r="C203" s="186" t="s">
        <v>410</v>
      </c>
      <c r="D203" s="186" t="s">
        <v>122</v>
      </c>
      <c r="E203" s="187" t="s">
        <v>591</v>
      </c>
      <c r="F203" s="188" t="s">
        <v>592</v>
      </c>
      <c r="G203" s="189" t="s">
        <v>149</v>
      </c>
      <c r="H203" s="190">
        <v>120</v>
      </c>
      <c r="I203" s="191"/>
      <c r="J203" s="192">
        <f t="shared" si="10"/>
        <v>0</v>
      </c>
      <c r="K203" s="193"/>
      <c r="L203" s="38"/>
      <c r="M203" s="194" t="s">
        <v>1</v>
      </c>
      <c r="N203" s="195" t="s">
        <v>40</v>
      </c>
      <c r="O203" s="70"/>
      <c r="P203" s="196">
        <f t="shared" si="11"/>
        <v>0</v>
      </c>
      <c r="Q203" s="196">
        <v>0</v>
      </c>
      <c r="R203" s="196">
        <f t="shared" si="12"/>
        <v>0</v>
      </c>
      <c r="S203" s="196">
        <v>0</v>
      </c>
      <c r="T203" s="197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457</v>
      </c>
      <c r="AT203" s="198" t="s">
        <v>122</v>
      </c>
      <c r="AU203" s="198" t="s">
        <v>84</v>
      </c>
      <c r="AY203" s="16" t="s">
        <v>120</v>
      </c>
      <c r="BE203" s="199">
        <f t="shared" si="14"/>
        <v>0</v>
      </c>
      <c r="BF203" s="199">
        <f t="shared" si="15"/>
        <v>0</v>
      </c>
      <c r="BG203" s="199">
        <f t="shared" si="16"/>
        <v>0</v>
      </c>
      <c r="BH203" s="199">
        <f t="shared" si="17"/>
        <v>0</v>
      </c>
      <c r="BI203" s="199">
        <f t="shared" si="18"/>
        <v>0</v>
      </c>
      <c r="BJ203" s="16" t="s">
        <v>80</v>
      </c>
      <c r="BK203" s="199">
        <f t="shared" si="19"/>
        <v>0</v>
      </c>
      <c r="BL203" s="16" t="s">
        <v>457</v>
      </c>
      <c r="BM203" s="198" t="s">
        <v>593</v>
      </c>
    </row>
    <row r="204" spans="1:65" s="2" customFormat="1" ht="21.75" customHeight="1">
      <c r="A204" s="33"/>
      <c r="B204" s="34"/>
      <c r="C204" s="212" t="s">
        <v>415</v>
      </c>
      <c r="D204" s="212" t="s">
        <v>182</v>
      </c>
      <c r="E204" s="213" t="s">
        <v>594</v>
      </c>
      <c r="F204" s="214" t="s">
        <v>595</v>
      </c>
      <c r="G204" s="215" t="s">
        <v>149</v>
      </c>
      <c r="H204" s="216">
        <v>120</v>
      </c>
      <c r="I204" s="217"/>
      <c r="J204" s="218">
        <f t="shared" si="10"/>
        <v>0</v>
      </c>
      <c r="K204" s="219"/>
      <c r="L204" s="220"/>
      <c r="M204" s="221" t="s">
        <v>1</v>
      </c>
      <c r="N204" s="222" t="s">
        <v>40</v>
      </c>
      <c r="O204" s="70"/>
      <c r="P204" s="196">
        <f t="shared" si="11"/>
        <v>0</v>
      </c>
      <c r="Q204" s="196">
        <v>0</v>
      </c>
      <c r="R204" s="196">
        <f t="shared" si="12"/>
        <v>0</v>
      </c>
      <c r="S204" s="196">
        <v>0</v>
      </c>
      <c r="T204" s="197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469</v>
      </c>
      <c r="AT204" s="198" t="s">
        <v>182</v>
      </c>
      <c r="AU204" s="198" t="s">
        <v>84</v>
      </c>
      <c r="AY204" s="16" t="s">
        <v>120</v>
      </c>
      <c r="BE204" s="199">
        <f t="shared" si="14"/>
        <v>0</v>
      </c>
      <c r="BF204" s="199">
        <f t="shared" si="15"/>
        <v>0</v>
      </c>
      <c r="BG204" s="199">
        <f t="shared" si="16"/>
        <v>0</v>
      </c>
      <c r="BH204" s="199">
        <f t="shared" si="17"/>
        <v>0</v>
      </c>
      <c r="BI204" s="199">
        <f t="shared" si="18"/>
        <v>0</v>
      </c>
      <c r="BJ204" s="16" t="s">
        <v>80</v>
      </c>
      <c r="BK204" s="199">
        <f t="shared" si="19"/>
        <v>0</v>
      </c>
      <c r="BL204" s="16" t="s">
        <v>457</v>
      </c>
      <c r="BM204" s="198" t="s">
        <v>596</v>
      </c>
    </row>
    <row r="205" spans="1:65" s="2" customFormat="1" ht="21.75" customHeight="1">
      <c r="A205" s="33"/>
      <c r="B205" s="34"/>
      <c r="C205" s="186" t="s">
        <v>597</v>
      </c>
      <c r="D205" s="186" t="s">
        <v>122</v>
      </c>
      <c r="E205" s="187" t="s">
        <v>598</v>
      </c>
      <c r="F205" s="188" t="s">
        <v>599</v>
      </c>
      <c r="G205" s="189" t="s">
        <v>149</v>
      </c>
      <c r="H205" s="190">
        <v>60</v>
      </c>
      <c r="I205" s="191"/>
      <c r="J205" s="192">
        <f t="shared" si="10"/>
        <v>0</v>
      </c>
      <c r="K205" s="193"/>
      <c r="L205" s="38"/>
      <c r="M205" s="194" t="s">
        <v>1</v>
      </c>
      <c r="N205" s="195" t="s">
        <v>40</v>
      </c>
      <c r="O205" s="70"/>
      <c r="P205" s="196">
        <f t="shared" si="11"/>
        <v>0</v>
      </c>
      <c r="Q205" s="196">
        <v>0</v>
      </c>
      <c r="R205" s="196">
        <f t="shared" si="12"/>
        <v>0</v>
      </c>
      <c r="S205" s="196">
        <v>0</v>
      </c>
      <c r="T205" s="197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457</v>
      </c>
      <c r="AT205" s="198" t="s">
        <v>122</v>
      </c>
      <c r="AU205" s="198" t="s">
        <v>84</v>
      </c>
      <c r="AY205" s="16" t="s">
        <v>120</v>
      </c>
      <c r="BE205" s="199">
        <f t="shared" si="14"/>
        <v>0</v>
      </c>
      <c r="BF205" s="199">
        <f t="shared" si="15"/>
        <v>0</v>
      </c>
      <c r="BG205" s="199">
        <f t="shared" si="16"/>
        <v>0</v>
      </c>
      <c r="BH205" s="199">
        <f t="shared" si="17"/>
        <v>0</v>
      </c>
      <c r="BI205" s="199">
        <f t="shared" si="18"/>
        <v>0</v>
      </c>
      <c r="BJ205" s="16" t="s">
        <v>80</v>
      </c>
      <c r="BK205" s="199">
        <f t="shared" si="19"/>
        <v>0</v>
      </c>
      <c r="BL205" s="16" t="s">
        <v>457</v>
      </c>
      <c r="BM205" s="198" t="s">
        <v>600</v>
      </c>
    </row>
    <row r="206" spans="1:65" s="2" customFormat="1" ht="33" customHeight="1">
      <c r="A206" s="33"/>
      <c r="B206" s="34"/>
      <c r="C206" s="212" t="s">
        <v>457</v>
      </c>
      <c r="D206" s="212" t="s">
        <v>182</v>
      </c>
      <c r="E206" s="213" t="s">
        <v>601</v>
      </c>
      <c r="F206" s="214" t="s">
        <v>602</v>
      </c>
      <c r="G206" s="215" t="s">
        <v>149</v>
      </c>
      <c r="H206" s="216">
        <v>60</v>
      </c>
      <c r="I206" s="217"/>
      <c r="J206" s="218">
        <f t="shared" si="10"/>
        <v>0</v>
      </c>
      <c r="K206" s="219"/>
      <c r="L206" s="220"/>
      <c r="M206" s="221" t="s">
        <v>1</v>
      </c>
      <c r="N206" s="222" t="s">
        <v>40</v>
      </c>
      <c r="O206" s="70"/>
      <c r="P206" s="196">
        <f t="shared" si="11"/>
        <v>0</v>
      </c>
      <c r="Q206" s="196">
        <v>0</v>
      </c>
      <c r="R206" s="196">
        <f t="shared" si="12"/>
        <v>0</v>
      </c>
      <c r="S206" s="196">
        <v>0</v>
      </c>
      <c r="T206" s="197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469</v>
      </c>
      <c r="AT206" s="198" t="s">
        <v>182</v>
      </c>
      <c r="AU206" s="198" t="s">
        <v>84</v>
      </c>
      <c r="AY206" s="16" t="s">
        <v>120</v>
      </c>
      <c r="BE206" s="199">
        <f t="shared" si="14"/>
        <v>0</v>
      </c>
      <c r="BF206" s="199">
        <f t="shared" si="15"/>
        <v>0</v>
      </c>
      <c r="BG206" s="199">
        <f t="shared" si="16"/>
        <v>0</v>
      </c>
      <c r="BH206" s="199">
        <f t="shared" si="17"/>
        <v>0</v>
      </c>
      <c r="BI206" s="199">
        <f t="shared" si="18"/>
        <v>0</v>
      </c>
      <c r="BJ206" s="16" t="s">
        <v>80</v>
      </c>
      <c r="BK206" s="199">
        <f t="shared" si="19"/>
        <v>0</v>
      </c>
      <c r="BL206" s="16" t="s">
        <v>457</v>
      </c>
      <c r="BM206" s="198" t="s">
        <v>603</v>
      </c>
    </row>
    <row r="207" spans="1:65" s="2" customFormat="1" ht="21.75" customHeight="1">
      <c r="A207" s="33"/>
      <c r="B207" s="34"/>
      <c r="C207" s="186" t="s">
        <v>604</v>
      </c>
      <c r="D207" s="186" t="s">
        <v>122</v>
      </c>
      <c r="E207" s="187" t="s">
        <v>605</v>
      </c>
      <c r="F207" s="188" t="s">
        <v>606</v>
      </c>
      <c r="G207" s="189" t="s">
        <v>149</v>
      </c>
      <c r="H207" s="190">
        <v>117</v>
      </c>
      <c r="I207" s="191"/>
      <c r="J207" s="192">
        <f t="shared" si="10"/>
        <v>0</v>
      </c>
      <c r="K207" s="193"/>
      <c r="L207" s="38"/>
      <c r="M207" s="194" t="s">
        <v>1</v>
      </c>
      <c r="N207" s="195" t="s">
        <v>40</v>
      </c>
      <c r="O207" s="70"/>
      <c r="P207" s="196">
        <f t="shared" si="11"/>
        <v>0</v>
      </c>
      <c r="Q207" s="196">
        <v>0</v>
      </c>
      <c r="R207" s="196">
        <f t="shared" si="12"/>
        <v>0</v>
      </c>
      <c r="S207" s="196">
        <v>0</v>
      </c>
      <c r="T207" s="197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457</v>
      </c>
      <c r="AT207" s="198" t="s">
        <v>122</v>
      </c>
      <c r="AU207" s="198" t="s">
        <v>84</v>
      </c>
      <c r="AY207" s="16" t="s">
        <v>120</v>
      </c>
      <c r="BE207" s="199">
        <f t="shared" si="14"/>
        <v>0</v>
      </c>
      <c r="BF207" s="199">
        <f t="shared" si="15"/>
        <v>0</v>
      </c>
      <c r="BG207" s="199">
        <f t="shared" si="16"/>
        <v>0</v>
      </c>
      <c r="BH207" s="199">
        <f t="shared" si="17"/>
        <v>0</v>
      </c>
      <c r="BI207" s="199">
        <f t="shared" si="18"/>
        <v>0</v>
      </c>
      <c r="BJ207" s="16" t="s">
        <v>80</v>
      </c>
      <c r="BK207" s="199">
        <f t="shared" si="19"/>
        <v>0</v>
      </c>
      <c r="BL207" s="16" t="s">
        <v>457</v>
      </c>
      <c r="BM207" s="198" t="s">
        <v>607</v>
      </c>
    </row>
    <row r="208" spans="1:65" s="2" customFormat="1" ht="21.75" customHeight="1">
      <c r="A208" s="33"/>
      <c r="B208" s="34"/>
      <c r="C208" s="186" t="s">
        <v>504</v>
      </c>
      <c r="D208" s="186" t="s">
        <v>122</v>
      </c>
      <c r="E208" s="187" t="s">
        <v>608</v>
      </c>
      <c r="F208" s="188" t="s">
        <v>609</v>
      </c>
      <c r="G208" s="189" t="s">
        <v>158</v>
      </c>
      <c r="H208" s="190">
        <v>1.6</v>
      </c>
      <c r="I208" s="191"/>
      <c r="J208" s="192">
        <f t="shared" si="10"/>
        <v>0</v>
      </c>
      <c r="K208" s="193"/>
      <c r="L208" s="38"/>
      <c r="M208" s="194" t="s">
        <v>1</v>
      </c>
      <c r="N208" s="195" t="s">
        <v>40</v>
      </c>
      <c r="O208" s="70"/>
      <c r="P208" s="196">
        <f t="shared" si="11"/>
        <v>0</v>
      </c>
      <c r="Q208" s="196">
        <v>0</v>
      </c>
      <c r="R208" s="196">
        <f t="shared" si="12"/>
        <v>0</v>
      </c>
      <c r="S208" s="196">
        <v>0</v>
      </c>
      <c r="T208" s="197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8" t="s">
        <v>457</v>
      </c>
      <c r="AT208" s="198" t="s">
        <v>122</v>
      </c>
      <c r="AU208" s="198" t="s">
        <v>84</v>
      </c>
      <c r="AY208" s="16" t="s">
        <v>120</v>
      </c>
      <c r="BE208" s="199">
        <f t="shared" si="14"/>
        <v>0</v>
      </c>
      <c r="BF208" s="199">
        <f t="shared" si="15"/>
        <v>0</v>
      </c>
      <c r="BG208" s="199">
        <f t="shared" si="16"/>
        <v>0</v>
      </c>
      <c r="BH208" s="199">
        <f t="shared" si="17"/>
        <v>0</v>
      </c>
      <c r="BI208" s="199">
        <f t="shared" si="18"/>
        <v>0</v>
      </c>
      <c r="BJ208" s="16" t="s">
        <v>80</v>
      </c>
      <c r="BK208" s="199">
        <f t="shared" si="19"/>
        <v>0</v>
      </c>
      <c r="BL208" s="16" t="s">
        <v>457</v>
      </c>
      <c r="BM208" s="198" t="s">
        <v>610</v>
      </c>
    </row>
    <row r="209" spans="1:65" s="2" customFormat="1" ht="21.75" customHeight="1">
      <c r="A209" s="33"/>
      <c r="B209" s="34"/>
      <c r="C209" s="186" t="s">
        <v>611</v>
      </c>
      <c r="D209" s="186" t="s">
        <v>122</v>
      </c>
      <c r="E209" s="187" t="s">
        <v>608</v>
      </c>
      <c r="F209" s="188" t="s">
        <v>609</v>
      </c>
      <c r="G209" s="189" t="s">
        <v>158</v>
      </c>
      <c r="H209" s="190">
        <v>4.0949999999999998</v>
      </c>
      <c r="I209" s="191"/>
      <c r="J209" s="192">
        <f t="shared" si="10"/>
        <v>0</v>
      </c>
      <c r="K209" s="193"/>
      <c r="L209" s="38"/>
      <c r="M209" s="194" t="s">
        <v>1</v>
      </c>
      <c r="N209" s="195" t="s">
        <v>40</v>
      </c>
      <c r="O209" s="70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457</v>
      </c>
      <c r="AT209" s="198" t="s">
        <v>122</v>
      </c>
      <c r="AU209" s="198" t="s">
        <v>84</v>
      </c>
      <c r="AY209" s="16" t="s">
        <v>120</v>
      </c>
      <c r="BE209" s="199">
        <f t="shared" si="14"/>
        <v>0</v>
      </c>
      <c r="BF209" s="199">
        <f t="shared" si="15"/>
        <v>0</v>
      </c>
      <c r="BG209" s="199">
        <f t="shared" si="16"/>
        <v>0</v>
      </c>
      <c r="BH209" s="199">
        <f t="shared" si="17"/>
        <v>0</v>
      </c>
      <c r="BI209" s="199">
        <f t="shared" si="18"/>
        <v>0</v>
      </c>
      <c r="BJ209" s="16" t="s">
        <v>80</v>
      </c>
      <c r="BK209" s="199">
        <f t="shared" si="19"/>
        <v>0</v>
      </c>
      <c r="BL209" s="16" t="s">
        <v>457</v>
      </c>
      <c r="BM209" s="198" t="s">
        <v>612</v>
      </c>
    </row>
    <row r="210" spans="1:65" s="2" customFormat="1" ht="21.75" customHeight="1">
      <c r="A210" s="33"/>
      <c r="B210" s="34"/>
      <c r="C210" s="186" t="s">
        <v>507</v>
      </c>
      <c r="D210" s="186" t="s">
        <v>122</v>
      </c>
      <c r="E210" s="187" t="s">
        <v>613</v>
      </c>
      <c r="F210" s="188" t="s">
        <v>614</v>
      </c>
      <c r="G210" s="189" t="s">
        <v>158</v>
      </c>
      <c r="H210" s="190">
        <v>36</v>
      </c>
      <c r="I210" s="191"/>
      <c r="J210" s="192">
        <f t="shared" si="10"/>
        <v>0</v>
      </c>
      <c r="K210" s="193"/>
      <c r="L210" s="38"/>
      <c r="M210" s="194" t="s">
        <v>1</v>
      </c>
      <c r="N210" s="195" t="s">
        <v>40</v>
      </c>
      <c r="O210" s="70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457</v>
      </c>
      <c r="AT210" s="198" t="s">
        <v>122</v>
      </c>
      <c r="AU210" s="198" t="s">
        <v>84</v>
      </c>
      <c r="AY210" s="16" t="s">
        <v>120</v>
      </c>
      <c r="BE210" s="199">
        <f t="shared" si="14"/>
        <v>0</v>
      </c>
      <c r="BF210" s="199">
        <f t="shared" si="15"/>
        <v>0</v>
      </c>
      <c r="BG210" s="199">
        <f t="shared" si="16"/>
        <v>0</v>
      </c>
      <c r="BH210" s="199">
        <f t="shared" si="17"/>
        <v>0</v>
      </c>
      <c r="BI210" s="199">
        <f t="shared" si="18"/>
        <v>0</v>
      </c>
      <c r="BJ210" s="16" t="s">
        <v>80</v>
      </c>
      <c r="BK210" s="199">
        <f t="shared" si="19"/>
        <v>0</v>
      </c>
      <c r="BL210" s="16" t="s">
        <v>457</v>
      </c>
      <c r="BM210" s="198" t="s">
        <v>615</v>
      </c>
    </row>
    <row r="211" spans="1:65" s="2" customFormat="1" ht="21.75" customHeight="1">
      <c r="A211" s="33"/>
      <c r="B211" s="34"/>
      <c r="C211" s="186" t="s">
        <v>616</v>
      </c>
      <c r="D211" s="186" t="s">
        <v>122</v>
      </c>
      <c r="E211" s="187" t="s">
        <v>613</v>
      </c>
      <c r="F211" s="188" t="s">
        <v>614</v>
      </c>
      <c r="G211" s="189" t="s">
        <v>158</v>
      </c>
      <c r="H211" s="190">
        <v>61.424999999999997</v>
      </c>
      <c r="I211" s="191"/>
      <c r="J211" s="192">
        <f t="shared" si="10"/>
        <v>0</v>
      </c>
      <c r="K211" s="193"/>
      <c r="L211" s="38"/>
      <c r="M211" s="194" t="s">
        <v>1</v>
      </c>
      <c r="N211" s="195" t="s">
        <v>40</v>
      </c>
      <c r="O211" s="70"/>
      <c r="P211" s="196">
        <f t="shared" si="11"/>
        <v>0</v>
      </c>
      <c r="Q211" s="196">
        <v>0</v>
      </c>
      <c r="R211" s="196">
        <f t="shared" si="12"/>
        <v>0</v>
      </c>
      <c r="S211" s="196">
        <v>0</v>
      </c>
      <c r="T211" s="197">
        <f t="shared" si="1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457</v>
      </c>
      <c r="AT211" s="198" t="s">
        <v>122</v>
      </c>
      <c r="AU211" s="198" t="s">
        <v>84</v>
      </c>
      <c r="AY211" s="16" t="s">
        <v>120</v>
      </c>
      <c r="BE211" s="199">
        <f t="shared" si="14"/>
        <v>0</v>
      </c>
      <c r="BF211" s="199">
        <f t="shared" si="15"/>
        <v>0</v>
      </c>
      <c r="BG211" s="199">
        <f t="shared" si="16"/>
        <v>0</v>
      </c>
      <c r="BH211" s="199">
        <f t="shared" si="17"/>
        <v>0</v>
      </c>
      <c r="BI211" s="199">
        <f t="shared" si="18"/>
        <v>0</v>
      </c>
      <c r="BJ211" s="16" t="s">
        <v>80</v>
      </c>
      <c r="BK211" s="199">
        <f t="shared" si="19"/>
        <v>0</v>
      </c>
      <c r="BL211" s="16" t="s">
        <v>457</v>
      </c>
      <c r="BM211" s="198" t="s">
        <v>617</v>
      </c>
    </row>
    <row r="212" spans="1:65" s="2" customFormat="1" ht="16.5" customHeight="1">
      <c r="A212" s="33"/>
      <c r="B212" s="34"/>
      <c r="C212" s="186" t="s">
        <v>510</v>
      </c>
      <c r="D212" s="186" t="s">
        <v>122</v>
      </c>
      <c r="E212" s="187" t="s">
        <v>618</v>
      </c>
      <c r="F212" s="188" t="s">
        <v>619</v>
      </c>
      <c r="G212" s="189" t="s">
        <v>173</v>
      </c>
      <c r="H212" s="190">
        <v>3.2</v>
      </c>
      <c r="I212" s="191"/>
      <c r="J212" s="192">
        <f t="shared" si="10"/>
        <v>0</v>
      </c>
      <c r="K212" s="193"/>
      <c r="L212" s="38"/>
      <c r="M212" s="194" t="s">
        <v>1</v>
      </c>
      <c r="N212" s="195" t="s">
        <v>40</v>
      </c>
      <c r="O212" s="70"/>
      <c r="P212" s="196">
        <f t="shared" si="11"/>
        <v>0</v>
      </c>
      <c r="Q212" s="196">
        <v>0</v>
      </c>
      <c r="R212" s="196">
        <f t="shared" si="12"/>
        <v>0</v>
      </c>
      <c r="S212" s="196">
        <v>0</v>
      </c>
      <c r="T212" s="197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457</v>
      </c>
      <c r="AT212" s="198" t="s">
        <v>122</v>
      </c>
      <c r="AU212" s="198" t="s">
        <v>84</v>
      </c>
      <c r="AY212" s="16" t="s">
        <v>120</v>
      </c>
      <c r="BE212" s="199">
        <f t="shared" si="14"/>
        <v>0</v>
      </c>
      <c r="BF212" s="199">
        <f t="shared" si="15"/>
        <v>0</v>
      </c>
      <c r="BG212" s="199">
        <f t="shared" si="16"/>
        <v>0</v>
      </c>
      <c r="BH212" s="199">
        <f t="shared" si="17"/>
        <v>0</v>
      </c>
      <c r="BI212" s="199">
        <f t="shared" si="18"/>
        <v>0</v>
      </c>
      <c r="BJ212" s="16" t="s">
        <v>80</v>
      </c>
      <c r="BK212" s="199">
        <f t="shared" si="19"/>
        <v>0</v>
      </c>
      <c r="BL212" s="16" t="s">
        <v>457</v>
      </c>
      <c r="BM212" s="198" t="s">
        <v>620</v>
      </c>
    </row>
    <row r="213" spans="1:65" s="2" customFormat="1" ht="21.75" customHeight="1">
      <c r="A213" s="33"/>
      <c r="B213" s="34"/>
      <c r="C213" s="186" t="s">
        <v>621</v>
      </c>
      <c r="D213" s="186" t="s">
        <v>122</v>
      </c>
      <c r="E213" s="187" t="s">
        <v>622</v>
      </c>
      <c r="F213" s="188" t="s">
        <v>623</v>
      </c>
      <c r="G213" s="189" t="s">
        <v>173</v>
      </c>
      <c r="H213" s="190">
        <v>38</v>
      </c>
      <c r="I213" s="191"/>
      <c r="J213" s="192">
        <f t="shared" si="10"/>
        <v>0</v>
      </c>
      <c r="K213" s="193"/>
      <c r="L213" s="38"/>
      <c r="M213" s="194" t="s">
        <v>1</v>
      </c>
      <c r="N213" s="195" t="s">
        <v>40</v>
      </c>
      <c r="O213" s="70"/>
      <c r="P213" s="196">
        <f t="shared" si="11"/>
        <v>0</v>
      </c>
      <c r="Q213" s="196">
        <v>0</v>
      </c>
      <c r="R213" s="196">
        <f t="shared" si="12"/>
        <v>0</v>
      </c>
      <c r="S213" s="196">
        <v>0</v>
      </c>
      <c r="T213" s="197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457</v>
      </c>
      <c r="AT213" s="198" t="s">
        <v>122</v>
      </c>
      <c r="AU213" s="198" t="s">
        <v>84</v>
      </c>
      <c r="AY213" s="16" t="s">
        <v>120</v>
      </c>
      <c r="BE213" s="199">
        <f t="shared" si="14"/>
        <v>0</v>
      </c>
      <c r="BF213" s="199">
        <f t="shared" si="15"/>
        <v>0</v>
      </c>
      <c r="BG213" s="199">
        <f t="shared" si="16"/>
        <v>0</v>
      </c>
      <c r="BH213" s="199">
        <f t="shared" si="17"/>
        <v>0</v>
      </c>
      <c r="BI213" s="199">
        <f t="shared" si="18"/>
        <v>0</v>
      </c>
      <c r="BJ213" s="16" t="s">
        <v>80</v>
      </c>
      <c r="BK213" s="199">
        <f t="shared" si="19"/>
        <v>0</v>
      </c>
      <c r="BL213" s="16" t="s">
        <v>457</v>
      </c>
      <c r="BM213" s="198" t="s">
        <v>624</v>
      </c>
    </row>
    <row r="214" spans="1:65" s="2" customFormat="1" ht="21.75" customHeight="1">
      <c r="A214" s="33"/>
      <c r="B214" s="34"/>
      <c r="C214" s="186" t="s">
        <v>513</v>
      </c>
      <c r="D214" s="186" t="s">
        <v>122</v>
      </c>
      <c r="E214" s="187" t="s">
        <v>625</v>
      </c>
      <c r="F214" s="188" t="s">
        <v>626</v>
      </c>
      <c r="G214" s="189" t="s">
        <v>209</v>
      </c>
      <c r="H214" s="190">
        <v>2</v>
      </c>
      <c r="I214" s="191"/>
      <c r="J214" s="192">
        <f t="shared" si="10"/>
        <v>0</v>
      </c>
      <c r="K214" s="193"/>
      <c r="L214" s="38"/>
      <c r="M214" s="194" t="s">
        <v>1</v>
      </c>
      <c r="N214" s="195" t="s">
        <v>40</v>
      </c>
      <c r="O214" s="70"/>
      <c r="P214" s="196">
        <f t="shared" si="11"/>
        <v>0</v>
      </c>
      <c r="Q214" s="196">
        <v>0</v>
      </c>
      <c r="R214" s="196">
        <f t="shared" si="12"/>
        <v>0</v>
      </c>
      <c r="S214" s="196">
        <v>0</v>
      </c>
      <c r="T214" s="197">
        <f t="shared" si="1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457</v>
      </c>
      <c r="AT214" s="198" t="s">
        <v>122</v>
      </c>
      <c r="AU214" s="198" t="s">
        <v>84</v>
      </c>
      <c r="AY214" s="16" t="s">
        <v>120</v>
      </c>
      <c r="BE214" s="199">
        <f t="shared" si="14"/>
        <v>0</v>
      </c>
      <c r="BF214" s="199">
        <f t="shared" si="15"/>
        <v>0</v>
      </c>
      <c r="BG214" s="199">
        <f t="shared" si="16"/>
        <v>0</v>
      </c>
      <c r="BH214" s="199">
        <f t="shared" si="17"/>
        <v>0</v>
      </c>
      <c r="BI214" s="199">
        <f t="shared" si="18"/>
        <v>0</v>
      </c>
      <c r="BJ214" s="16" t="s">
        <v>80</v>
      </c>
      <c r="BK214" s="199">
        <f t="shared" si="19"/>
        <v>0</v>
      </c>
      <c r="BL214" s="16" t="s">
        <v>457</v>
      </c>
      <c r="BM214" s="198" t="s">
        <v>627</v>
      </c>
    </row>
    <row r="215" spans="1:65" s="12" customFormat="1" ht="25.9" customHeight="1">
      <c r="B215" s="170"/>
      <c r="C215" s="171"/>
      <c r="D215" s="172" t="s">
        <v>74</v>
      </c>
      <c r="E215" s="173" t="s">
        <v>628</v>
      </c>
      <c r="F215" s="173" t="s">
        <v>629</v>
      </c>
      <c r="G215" s="171"/>
      <c r="H215" s="171"/>
      <c r="I215" s="174"/>
      <c r="J215" s="175">
        <f>BK215</f>
        <v>0</v>
      </c>
      <c r="K215" s="171"/>
      <c r="L215" s="176"/>
      <c r="M215" s="177"/>
      <c r="N215" s="178"/>
      <c r="O215" s="178"/>
      <c r="P215" s="179">
        <f>SUM(P216:P217)</f>
        <v>0</v>
      </c>
      <c r="Q215" s="178"/>
      <c r="R215" s="179">
        <f>SUM(R216:R217)</f>
        <v>0</v>
      </c>
      <c r="S215" s="178"/>
      <c r="T215" s="180">
        <f>SUM(T216:T217)</f>
        <v>0</v>
      </c>
      <c r="AR215" s="181" t="s">
        <v>126</v>
      </c>
      <c r="AT215" s="182" t="s">
        <v>74</v>
      </c>
      <c r="AU215" s="182" t="s">
        <v>75</v>
      </c>
      <c r="AY215" s="181" t="s">
        <v>120</v>
      </c>
      <c r="BK215" s="183">
        <f>SUM(BK216:BK217)</f>
        <v>0</v>
      </c>
    </row>
    <row r="216" spans="1:65" s="2" customFormat="1" ht="16.5" customHeight="1">
      <c r="A216" s="33"/>
      <c r="B216" s="34"/>
      <c r="C216" s="186" t="s">
        <v>630</v>
      </c>
      <c r="D216" s="186" t="s">
        <v>122</v>
      </c>
      <c r="E216" s="187" t="s">
        <v>631</v>
      </c>
      <c r="F216" s="188" t="s">
        <v>632</v>
      </c>
      <c r="G216" s="189" t="s">
        <v>633</v>
      </c>
      <c r="H216" s="190">
        <v>3</v>
      </c>
      <c r="I216" s="191"/>
      <c r="J216" s="192">
        <f>ROUND(I216*H216,2)</f>
        <v>0</v>
      </c>
      <c r="K216" s="193"/>
      <c r="L216" s="38"/>
      <c r="M216" s="194" t="s">
        <v>1</v>
      </c>
      <c r="N216" s="195" t="s">
        <v>40</v>
      </c>
      <c r="O216" s="70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8" t="s">
        <v>634</v>
      </c>
      <c r="AT216" s="198" t="s">
        <v>122</v>
      </c>
      <c r="AU216" s="198" t="s">
        <v>80</v>
      </c>
      <c r="AY216" s="16" t="s">
        <v>120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6" t="s">
        <v>80</v>
      </c>
      <c r="BK216" s="199">
        <f>ROUND(I216*H216,2)</f>
        <v>0</v>
      </c>
      <c r="BL216" s="16" t="s">
        <v>634</v>
      </c>
      <c r="BM216" s="198" t="s">
        <v>635</v>
      </c>
    </row>
    <row r="217" spans="1:65" s="2" customFormat="1" ht="21.75" customHeight="1">
      <c r="A217" s="33"/>
      <c r="B217" s="34"/>
      <c r="C217" s="186" t="s">
        <v>516</v>
      </c>
      <c r="D217" s="186" t="s">
        <v>122</v>
      </c>
      <c r="E217" s="187" t="s">
        <v>636</v>
      </c>
      <c r="F217" s="188" t="s">
        <v>637</v>
      </c>
      <c r="G217" s="189" t="s">
        <v>633</v>
      </c>
      <c r="H217" s="190">
        <v>3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40</v>
      </c>
      <c r="O217" s="70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634</v>
      </c>
      <c r="AT217" s="198" t="s">
        <v>122</v>
      </c>
      <c r="AU217" s="198" t="s">
        <v>80</v>
      </c>
      <c r="AY217" s="16" t="s">
        <v>120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80</v>
      </c>
      <c r="BK217" s="199">
        <f>ROUND(I217*H217,2)</f>
        <v>0</v>
      </c>
      <c r="BL217" s="16" t="s">
        <v>634</v>
      </c>
      <c r="BM217" s="198" t="s">
        <v>638</v>
      </c>
    </row>
    <row r="218" spans="1:65" s="12" customFormat="1" ht="25.9" customHeight="1">
      <c r="B218" s="170"/>
      <c r="C218" s="171"/>
      <c r="D218" s="172" t="s">
        <v>74</v>
      </c>
      <c r="E218" s="173" t="s">
        <v>639</v>
      </c>
      <c r="F218" s="173" t="s">
        <v>640</v>
      </c>
      <c r="G218" s="171"/>
      <c r="H218" s="171"/>
      <c r="I218" s="174"/>
      <c r="J218" s="175">
        <f>BK218</f>
        <v>0</v>
      </c>
      <c r="K218" s="171"/>
      <c r="L218" s="176"/>
      <c r="M218" s="177"/>
      <c r="N218" s="178"/>
      <c r="O218" s="178"/>
      <c r="P218" s="179">
        <f>P219+P222+P224+P231</f>
        <v>0</v>
      </c>
      <c r="Q218" s="178"/>
      <c r="R218" s="179">
        <f>R219+R222+R224+R231</f>
        <v>0</v>
      </c>
      <c r="S218" s="178"/>
      <c r="T218" s="180">
        <f>T219+T222+T224+T231</f>
        <v>0</v>
      </c>
      <c r="AR218" s="181" t="s">
        <v>141</v>
      </c>
      <c r="AT218" s="182" t="s">
        <v>74</v>
      </c>
      <c r="AU218" s="182" t="s">
        <v>75</v>
      </c>
      <c r="AY218" s="181" t="s">
        <v>120</v>
      </c>
      <c r="BK218" s="183">
        <f>BK219+BK222+BK224+BK231</f>
        <v>0</v>
      </c>
    </row>
    <row r="219" spans="1:65" s="12" customFormat="1" ht="22.9" customHeight="1">
      <c r="B219" s="170"/>
      <c r="C219" s="171"/>
      <c r="D219" s="172" t="s">
        <v>74</v>
      </c>
      <c r="E219" s="184" t="s">
        <v>641</v>
      </c>
      <c r="F219" s="184" t="s">
        <v>642</v>
      </c>
      <c r="G219" s="171"/>
      <c r="H219" s="171"/>
      <c r="I219" s="174"/>
      <c r="J219" s="185">
        <f>BK219</f>
        <v>0</v>
      </c>
      <c r="K219" s="171"/>
      <c r="L219" s="176"/>
      <c r="M219" s="177"/>
      <c r="N219" s="178"/>
      <c r="O219" s="178"/>
      <c r="P219" s="179">
        <f>SUM(P220:P221)</f>
        <v>0</v>
      </c>
      <c r="Q219" s="178"/>
      <c r="R219" s="179">
        <f>SUM(R220:R221)</f>
        <v>0</v>
      </c>
      <c r="S219" s="178"/>
      <c r="T219" s="180">
        <f>SUM(T220:T221)</f>
        <v>0</v>
      </c>
      <c r="AR219" s="181" t="s">
        <v>141</v>
      </c>
      <c r="AT219" s="182" t="s">
        <v>74</v>
      </c>
      <c r="AU219" s="182" t="s">
        <v>80</v>
      </c>
      <c r="AY219" s="181" t="s">
        <v>120</v>
      </c>
      <c r="BK219" s="183">
        <f>SUM(BK220:BK221)</f>
        <v>0</v>
      </c>
    </row>
    <row r="220" spans="1:65" s="2" customFormat="1" ht="16.5" customHeight="1">
      <c r="A220" s="33"/>
      <c r="B220" s="34"/>
      <c r="C220" s="186" t="s">
        <v>643</v>
      </c>
      <c r="D220" s="186" t="s">
        <v>122</v>
      </c>
      <c r="E220" s="187" t="s">
        <v>644</v>
      </c>
      <c r="F220" s="188" t="s">
        <v>645</v>
      </c>
      <c r="G220" s="189" t="s">
        <v>646</v>
      </c>
      <c r="H220" s="190">
        <v>1</v>
      </c>
      <c r="I220" s="191"/>
      <c r="J220" s="192">
        <f>ROUND(I220*H220,2)</f>
        <v>0</v>
      </c>
      <c r="K220" s="193"/>
      <c r="L220" s="38"/>
      <c r="M220" s="194" t="s">
        <v>1</v>
      </c>
      <c r="N220" s="195" t="s">
        <v>40</v>
      </c>
      <c r="O220" s="70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126</v>
      </c>
      <c r="AT220" s="198" t="s">
        <v>122</v>
      </c>
      <c r="AU220" s="198" t="s">
        <v>84</v>
      </c>
      <c r="AY220" s="16" t="s">
        <v>120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80</v>
      </c>
      <c r="BK220" s="199">
        <f>ROUND(I220*H220,2)</f>
        <v>0</v>
      </c>
      <c r="BL220" s="16" t="s">
        <v>126</v>
      </c>
      <c r="BM220" s="198" t="s">
        <v>647</v>
      </c>
    </row>
    <row r="221" spans="1:65" s="2" customFormat="1" ht="16.5" customHeight="1">
      <c r="A221" s="33"/>
      <c r="B221" s="34"/>
      <c r="C221" s="186" t="s">
        <v>519</v>
      </c>
      <c r="D221" s="186" t="s">
        <v>122</v>
      </c>
      <c r="E221" s="187" t="s">
        <v>648</v>
      </c>
      <c r="F221" s="188" t="s">
        <v>649</v>
      </c>
      <c r="G221" s="189" t="s">
        <v>646</v>
      </c>
      <c r="H221" s="190">
        <v>1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40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126</v>
      </c>
      <c r="AT221" s="198" t="s">
        <v>122</v>
      </c>
      <c r="AU221" s="198" t="s">
        <v>84</v>
      </c>
      <c r="AY221" s="16" t="s">
        <v>120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80</v>
      </c>
      <c r="BK221" s="199">
        <f>ROUND(I221*H221,2)</f>
        <v>0</v>
      </c>
      <c r="BL221" s="16" t="s">
        <v>126</v>
      </c>
      <c r="BM221" s="198" t="s">
        <v>650</v>
      </c>
    </row>
    <row r="222" spans="1:65" s="12" customFormat="1" ht="22.9" customHeight="1">
      <c r="B222" s="170"/>
      <c r="C222" s="171"/>
      <c r="D222" s="172" t="s">
        <v>74</v>
      </c>
      <c r="E222" s="184" t="s">
        <v>651</v>
      </c>
      <c r="F222" s="184" t="s">
        <v>652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P223</f>
        <v>0</v>
      </c>
      <c r="Q222" s="178"/>
      <c r="R222" s="179">
        <f>R223</f>
        <v>0</v>
      </c>
      <c r="S222" s="178"/>
      <c r="T222" s="180">
        <f>T223</f>
        <v>0</v>
      </c>
      <c r="AR222" s="181" t="s">
        <v>141</v>
      </c>
      <c r="AT222" s="182" t="s">
        <v>74</v>
      </c>
      <c r="AU222" s="182" t="s">
        <v>80</v>
      </c>
      <c r="AY222" s="181" t="s">
        <v>120</v>
      </c>
      <c r="BK222" s="183">
        <f>BK223</f>
        <v>0</v>
      </c>
    </row>
    <row r="223" spans="1:65" s="2" customFormat="1" ht="16.5" customHeight="1">
      <c r="A223" s="33"/>
      <c r="B223" s="34"/>
      <c r="C223" s="186" t="s">
        <v>653</v>
      </c>
      <c r="D223" s="186" t="s">
        <v>122</v>
      </c>
      <c r="E223" s="187" t="s">
        <v>654</v>
      </c>
      <c r="F223" s="188" t="s">
        <v>655</v>
      </c>
      <c r="G223" s="189" t="s">
        <v>646</v>
      </c>
      <c r="H223" s="190">
        <v>1</v>
      </c>
      <c r="I223" s="191"/>
      <c r="J223" s="192">
        <f>ROUND(I223*H223,2)</f>
        <v>0</v>
      </c>
      <c r="K223" s="193"/>
      <c r="L223" s="38"/>
      <c r="M223" s="194" t="s">
        <v>1</v>
      </c>
      <c r="N223" s="195" t="s">
        <v>40</v>
      </c>
      <c r="O223" s="70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8" t="s">
        <v>126</v>
      </c>
      <c r="AT223" s="198" t="s">
        <v>122</v>
      </c>
      <c r="AU223" s="198" t="s">
        <v>84</v>
      </c>
      <c r="AY223" s="16" t="s">
        <v>120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6" t="s">
        <v>80</v>
      </c>
      <c r="BK223" s="199">
        <f>ROUND(I223*H223,2)</f>
        <v>0</v>
      </c>
      <c r="BL223" s="16" t="s">
        <v>126</v>
      </c>
      <c r="BM223" s="198" t="s">
        <v>656</v>
      </c>
    </row>
    <row r="224" spans="1:65" s="12" customFormat="1" ht="22.9" customHeight="1">
      <c r="B224" s="170"/>
      <c r="C224" s="171"/>
      <c r="D224" s="172" t="s">
        <v>74</v>
      </c>
      <c r="E224" s="184" t="s">
        <v>657</v>
      </c>
      <c r="F224" s="184" t="s">
        <v>658</v>
      </c>
      <c r="G224" s="171"/>
      <c r="H224" s="171"/>
      <c r="I224" s="174"/>
      <c r="J224" s="185">
        <f>BK224</f>
        <v>0</v>
      </c>
      <c r="K224" s="171"/>
      <c r="L224" s="176"/>
      <c r="M224" s="177"/>
      <c r="N224" s="178"/>
      <c r="O224" s="178"/>
      <c r="P224" s="179">
        <f>SUM(P225:P230)</f>
        <v>0</v>
      </c>
      <c r="Q224" s="178"/>
      <c r="R224" s="179">
        <f>SUM(R225:R230)</f>
        <v>0</v>
      </c>
      <c r="S224" s="178"/>
      <c r="T224" s="180">
        <f>SUM(T225:T230)</f>
        <v>0</v>
      </c>
      <c r="AR224" s="181" t="s">
        <v>141</v>
      </c>
      <c r="AT224" s="182" t="s">
        <v>74</v>
      </c>
      <c r="AU224" s="182" t="s">
        <v>80</v>
      </c>
      <c r="AY224" s="181" t="s">
        <v>120</v>
      </c>
      <c r="BK224" s="183">
        <f>SUM(BK225:BK230)</f>
        <v>0</v>
      </c>
    </row>
    <row r="225" spans="1:65" s="2" customFormat="1" ht="16.5" customHeight="1">
      <c r="A225" s="33"/>
      <c r="B225" s="34"/>
      <c r="C225" s="186" t="s">
        <v>522</v>
      </c>
      <c r="D225" s="186" t="s">
        <v>122</v>
      </c>
      <c r="E225" s="187" t="s">
        <v>659</v>
      </c>
      <c r="F225" s="188" t="s">
        <v>660</v>
      </c>
      <c r="G225" s="189" t="s">
        <v>646</v>
      </c>
      <c r="H225" s="190">
        <v>1</v>
      </c>
      <c r="I225" s="191"/>
      <c r="J225" s="192">
        <f t="shared" ref="J225:J230" si="20">ROUND(I225*H225,2)</f>
        <v>0</v>
      </c>
      <c r="K225" s="193"/>
      <c r="L225" s="38"/>
      <c r="M225" s="194" t="s">
        <v>1</v>
      </c>
      <c r="N225" s="195" t="s">
        <v>40</v>
      </c>
      <c r="O225" s="70"/>
      <c r="P225" s="196">
        <f t="shared" ref="P225:P230" si="21">O225*H225</f>
        <v>0</v>
      </c>
      <c r="Q225" s="196">
        <v>0</v>
      </c>
      <c r="R225" s="196">
        <f t="shared" ref="R225:R230" si="22">Q225*H225</f>
        <v>0</v>
      </c>
      <c r="S225" s="196">
        <v>0</v>
      </c>
      <c r="T225" s="197">
        <f t="shared" ref="T225:T230" si="23"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126</v>
      </c>
      <c r="AT225" s="198" t="s">
        <v>122</v>
      </c>
      <c r="AU225" s="198" t="s">
        <v>84</v>
      </c>
      <c r="AY225" s="16" t="s">
        <v>120</v>
      </c>
      <c r="BE225" s="199">
        <f t="shared" ref="BE225:BE230" si="24">IF(N225="základní",J225,0)</f>
        <v>0</v>
      </c>
      <c r="BF225" s="199">
        <f t="shared" ref="BF225:BF230" si="25">IF(N225="snížená",J225,0)</f>
        <v>0</v>
      </c>
      <c r="BG225" s="199">
        <f t="shared" ref="BG225:BG230" si="26">IF(N225="zákl. přenesená",J225,0)</f>
        <v>0</v>
      </c>
      <c r="BH225" s="199">
        <f t="shared" ref="BH225:BH230" si="27">IF(N225="sníž. přenesená",J225,0)</f>
        <v>0</v>
      </c>
      <c r="BI225" s="199">
        <f t="shared" ref="BI225:BI230" si="28">IF(N225="nulová",J225,0)</f>
        <v>0</v>
      </c>
      <c r="BJ225" s="16" t="s">
        <v>80</v>
      </c>
      <c r="BK225" s="199">
        <f t="shared" ref="BK225:BK230" si="29">ROUND(I225*H225,2)</f>
        <v>0</v>
      </c>
      <c r="BL225" s="16" t="s">
        <v>126</v>
      </c>
      <c r="BM225" s="198" t="s">
        <v>661</v>
      </c>
    </row>
    <row r="226" spans="1:65" s="2" customFormat="1" ht="16.5" customHeight="1">
      <c r="A226" s="33"/>
      <c r="B226" s="34"/>
      <c r="C226" s="186" t="s">
        <v>662</v>
      </c>
      <c r="D226" s="186" t="s">
        <v>122</v>
      </c>
      <c r="E226" s="187" t="s">
        <v>663</v>
      </c>
      <c r="F226" s="188" t="s">
        <v>664</v>
      </c>
      <c r="G226" s="189" t="s">
        <v>646</v>
      </c>
      <c r="H226" s="190">
        <v>1</v>
      </c>
      <c r="I226" s="191"/>
      <c r="J226" s="192">
        <f t="shared" si="20"/>
        <v>0</v>
      </c>
      <c r="K226" s="193"/>
      <c r="L226" s="38"/>
      <c r="M226" s="194" t="s">
        <v>1</v>
      </c>
      <c r="N226" s="195" t="s">
        <v>40</v>
      </c>
      <c r="O226" s="70"/>
      <c r="P226" s="196">
        <f t="shared" si="21"/>
        <v>0</v>
      </c>
      <c r="Q226" s="196">
        <v>0</v>
      </c>
      <c r="R226" s="196">
        <f t="shared" si="22"/>
        <v>0</v>
      </c>
      <c r="S226" s="196">
        <v>0</v>
      </c>
      <c r="T226" s="197">
        <f t="shared" si="2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8" t="s">
        <v>126</v>
      </c>
      <c r="AT226" s="198" t="s">
        <v>122</v>
      </c>
      <c r="AU226" s="198" t="s">
        <v>84</v>
      </c>
      <c r="AY226" s="16" t="s">
        <v>120</v>
      </c>
      <c r="BE226" s="199">
        <f t="shared" si="24"/>
        <v>0</v>
      </c>
      <c r="BF226" s="199">
        <f t="shared" si="25"/>
        <v>0</v>
      </c>
      <c r="BG226" s="199">
        <f t="shared" si="26"/>
        <v>0</v>
      </c>
      <c r="BH226" s="199">
        <f t="shared" si="27"/>
        <v>0</v>
      </c>
      <c r="BI226" s="199">
        <f t="shared" si="28"/>
        <v>0</v>
      </c>
      <c r="BJ226" s="16" t="s">
        <v>80</v>
      </c>
      <c r="BK226" s="199">
        <f t="shared" si="29"/>
        <v>0</v>
      </c>
      <c r="BL226" s="16" t="s">
        <v>126</v>
      </c>
      <c r="BM226" s="198" t="s">
        <v>665</v>
      </c>
    </row>
    <row r="227" spans="1:65" s="2" customFormat="1" ht="16.5" customHeight="1">
      <c r="A227" s="33"/>
      <c r="B227" s="34"/>
      <c r="C227" s="186" t="s">
        <v>525</v>
      </c>
      <c r="D227" s="186" t="s">
        <v>122</v>
      </c>
      <c r="E227" s="187" t="s">
        <v>666</v>
      </c>
      <c r="F227" s="188" t="s">
        <v>667</v>
      </c>
      <c r="G227" s="189" t="s">
        <v>646</v>
      </c>
      <c r="H227" s="190">
        <v>1</v>
      </c>
      <c r="I227" s="191"/>
      <c r="J227" s="192">
        <f t="shared" si="20"/>
        <v>0</v>
      </c>
      <c r="K227" s="193"/>
      <c r="L227" s="38"/>
      <c r="M227" s="194" t="s">
        <v>1</v>
      </c>
      <c r="N227" s="195" t="s">
        <v>40</v>
      </c>
      <c r="O227" s="70"/>
      <c r="P227" s="196">
        <f t="shared" si="21"/>
        <v>0</v>
      </c>
      <c r="Q227" s="196">
        <v>0</v>
      </c>
      <c r="R227" s="196">
        <f t="shared" si="22"/>
        <v>0</v>
      </c>
      <c r="S227" s="196">
        <v>0</v>
      </c>
      <c r="T227" s="197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126</v>
      </c>
      <c r="AT227" s="198" t="s">
        <v>122</v>
      </c>
      <c r="AU227" s="198" t="s">
        <v>84</v>
      </c>
      <c r="AY227" s="16" t="s">
        <v>120</v>
      </c>
      <c r="BE227" s="199">
        <f t="shared" si="24"/>
        <v>0</v>
      </c>
      <c r="BF227" s="199">
        <f t="shared" si="25"/>
        <v>0</v>
      </c>
      <c r="BG227" s="199">
        <f t="shared" si="26"/>
        <v>0</v>
      </c>
      <c r="BH227" s="199">
        <f t="shared" si="27"/>
        <v>0</v>
      </c>
      <c r="BI227" s="199">
        <f t="shared" si="28"/>
        <v>0</v>
      </c>
      <c r="BJ227" s="16" t="s">
        <v>80</v>
      </c>
      <c r="BK227" s="199">
        <f t="shared" si="29"/>
        <v>0</v>
      </c>
      <c r="BL227" s="16" t="s">
        <v>126</v>
      </c>
      <c r="BM227" s="198" t="s">
        <v>668</v>
      </c>
    </row>
    <row r="228" spans="1:65" s="2" customFormat="1" ht="16.5" customHeight="1">
      <c r="A228" s="33"/>
      <c r="B228" s="34"/>
      <c r="C228" s="186" t="s">
        <v>669</v>
      </c>
      <c r="D228" s="186" t="s">
        <v>122</v>
      </c>
      <c r="E228" s="187" t="s">
        <v>670</v>
      </c>
      <c r="F228" s="188" t="s">
        <v>671</v>
      </c>
      <c r="G228" s="189" t="s">
        <v>646</v>
      </c>
      <c r="H228" s="190">
        <v>1</v>
      </c>
      <c r="I228" s="191"/>
      <c r="J228" s="192">
        <f t="shared" si="20"/>
        <v>0</v>
      </c>
      <c r="K228" s="193"/>
      <c r="L228" s="38"/>
      <c r="M228" s="194" t="s">
        <v>1</v>
      </c>
      <c r="N228" s="195" t="s">
        <v>40</v>
      </c>
      <c r="O228" s="70"/>
      <c r="P228" s="196">
        <f t="shared" si="21"/>
        <v>0</v>
      </c>
      <c r="Q228" s="196">
        <v>0</v>
      </c>
      <c r="R228" s="196">
        <f t="shared" si="22"/>
        <v>0</v>
      </c>
      <c r="S228" s="196">
        <v>0</v>
      </c>
      <c r="T228" s="197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126</v>
      </c>
      <c r="AT228" s="198" t="s">
        <v>122</v>
      </c>
      <c r="AU228" s="198" t="s">
        <v>84</v>
      </c>
      <c r="AY228" s="16" t="s">
        <v>120</v>
      </c>
      <c r="BE228" s="199">
        <f t="shared" si="24"/>
        <v>0</v>
      </c>
      <c r="BF228" s="199">
        <f t="shared" si="25"/>
        <v>0</v>
      </c>
      <c r="BG228" s="199">
        <f t="shared" si="26"/>
        <v>0</v>
      </c>
      <c r="BH228" s="199">
        <f t="shared" si="27"/>
        <v>0</v>
      </c>
      <c r="BI228" s="199">
        <f t="shared" si="28"/>
        <v>0</v>
      </c>
      <c r="BJ228" s="16" t="s">
        <v>80</v>
      </c>
      <c r="BK228" s="199">
        <f t="shared" si="29"/>
        <v>0</v>
      </c>
      <c r="BL228" s="16" t="s">
        <v>126</v>
      </c>
      <c r="BM228" s="198" t="s">
        <v>672</v>
      </c>
    </row>
    <row r="229" spans="1:65" s="2" customFormat="1" ht="16.5" customHeight="1">
      <c r="A229" s="33"/>
      <c r="B229" s="34"/>
      <c r="C229" s="186" t="s">
        <v>528</v>
      </c>
      <c r="D229" s="186" t="s">
        <v>122</v>
      </c>
      <c r="E229" s="187" t="s">
        <v>673</v>
      </c>
      <c r="F229" s="188" t="s">
        <v>674</v>
      </c>
      <c r="G229" s="189" t="s">
        <v>646</v>
      </c>
      <c r="H229" s="190">
        <v>1</v>
      </c>
      <c r="I229" s="191"/>
      <c r="J229" s="192">
        <f t="shared" si="20"/>
        <v>0</v>
      </c>
      <c r="K229" s="193"/>
      <c r="L229" s="38"/>
      <c r="M229" s="194" t="s">
        <v>1</v>
      </c>
      <c r="N229" s="195" t="s">
        <v>40</v>
      </c>
      <c r="O229" s="70"/>
      <c r="P229" s="196">
        <f t="shared" si="21"/>
        <v>0</v>
      </c>
      <c r="Q229" s="196">
        <v>0</v>
      </c>
      <c r="R229" s="196">
        <f t="shared" si="22"/>
        <v>0</v>
      </c>
      <c r="S229" s="196">
        <v>0</v>
      </c>
      <c r="T229" s="197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8" t="s">
        <v>126</v>
      </c>
      <c r="AT229" s="198" t="s">
        <v>122</v>
      </c>
      <c r="AU229" s="198" t="s">
        <v>84</v>
      </c>
      <c r="AY229" s="16" t="s">
        <v>120</v>
      </c>
      <c r="BE229" s="199">
        <f t="shared" si="24"/>
        <v>0</v>
      </c>
      <c r="BF229" s="199">
        <f t="shared" si="25"/>
        <v>0</v>
      </c>
      <c r="BG229" s="199">
        <f t="shared" si="26"/>
        <v>0</v>
      </c>
      <c r="BH229" s="199">
        <f t="shared" si="27"/>
        <v>0</v>
      </c>
      <c r="BI229" s="199">
        <f t="shared" si="28"/>
        <v>0</v>
      </c>
      <c r="BJ229" s="16" t="s">
        <v>80</v>
      </c>
      <c r="BK229" s="199">
        <f t="shared" si="29"/>
        <v>0</v>
      </c>
      <c r="BL229" s="16" t="s">
        <v>126</v>
      </c>
      <c r="BM229" s="198" t="s">
        <v>675</v>
      </c>
    </row>
    <row r="230" spans="1:65" s="2" customFormat="1" ht="21.75" customHeight="1">
      <c r="A230" s="33"/>
      <c r="B230" s="34"/>
      <c r="C230" s="186" t="s">
        <v>676</v>
      </c>
      <c r="D230" s="186" t="s">
        <v>122</v>
      </c>
      <c r="E230" s="187" t="s">
        <v>677</v>
      </c>
      <c r="F230" s="188" t="s">
        <v>678</v>
      </c>
      <c r="G230" s="189" t="s">
        <v>646</v>
      </c>
      <c r="H230" s="190">
        <v>1</v>
      </c>
      <c r="I230" s="191"/>
      <c r="J230" s="192">
        <f t="shared" si="20"/>
        <v>0</v>
      </c>
      <c r="K230" s="193"/>
      <c r="L230" s="38"/>
      <c r="M230" s="194" t="s">
        <v>1</v>
      </c>
      <c r="N230" s="195" t="s">
        <v>40</v>
      </c>
      <c r="O230" s="70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126</v>
      </c>
      <c r="AT230" s="198" t="s">
        <v>122</v>
      </c>
      <c r="AU230" s="198" t="s">
        <v>84</v>
      </c>
      <c r="AY230" s="16" t="s">
        <v>120</v>
      </c>
      <c r="BE230" s="199">
        <f t="shared" si="24"/>
        <v>0</v>
      </c>
      <c r="BF230" s="199">
        <f t="shared" si="25"/>
        <v>0</v>
      </c>
      <c r="BG230" s="199">
        <f t="shared" si="26"/>
        <v>0</v>
      </c>
      <c r="BH230" s="199">
        <f t="shared" si="27"/>
        <v>0</v>
      </c>
      <c r="BI230" s="199">
        <f t="shared" si="28"/>
        <v>0</v>
      </c>
      <c r="BJ230" s="16" t="s">
        <v>80</v>
      </c>
      <c r="BK230" s="199">
        <f t="shared" si="29"/>
        <v>0</v>
      </c>
      <c r="BL230" s="16" t="s">
        <v>126</v>
      </c>
      <c r="BM230" s="198" t="s">
        <v>679</v>
      </c>
    </row>
    <row r="231" spans="1:65" s="12" customFormat="1" ht="22.9" customHeight="1">
      <c r="B231" s="170"/>
      <c r="C231" s="171"/>
      <c r="D231" s="172" t="s">
        <v>74</v>
      </c>
      <c r="E231" s="184" t="s">
        <v>680</v>
      </c>
      <c r="F231" s="184" t="s">
        <v>681</v>
      </c>
      <c r="G231" s="171"/>
      <c r="H231" s="171"/>
      <c r="I231" s="174"/>
      <c r="J231" s="185">
        <f>BK231</f>
        <v>0</v>
      </c>
      <c r="K231" s="171"/>
      <c r="L231" s="176"/>
      <c r="M231" s="177"/>
      <c r="N231" s="178"/>
      <c r="O231" s="178"/>
      <c r="P231" s="179">
        <f>P232</f>
        <v>0</v>
      </c>
      <c r="Q231" s="178"/>
      <c r="R231" s="179">
        <f>R232</f>
        <v>0</v>
      </c>
      <c r="S231" s="178"/>
      <c r="T231" s="180">
        <f>T232</f>
        <v>0</v>
      </c>
      <c r="AR231" s="181" t="s">
        <v>141</v>
      </c>
      <c r="AT231" s="182" t="s">
        <v>74</v>
      </c>
      <c r="AU231" s="182" t="s">
        <v>80</v>
      </c>
      <c r="AY231" s="181" t="s">
        <v>120</v>
      </c>
      <c r="BK231" s="183">
        <f>BK232</f>
        <v>0</v>
      </c>
    </row>
    <row r="232" spans="1:65" s="2" customFormat="1" ht="16.5" customHeight="1">
      <c r="A232" s="33"/>
      <c r="B232" s="34"/>
      <c r="C232" s="186" t="s">
        <v>531</v>
      </c>
      <c r="D232" s="186" t="s">
        <v>122</v>
      </c>
      <c r="E232" s="187" t="s">
        <v>682</v>
      </c>
      <c r="F232" s="188" t="s">
        <v>683</v>
      </c>
      <c r="G232" s="189" t="s">
        <v>646</v>
      </c>
      <c r="H232" s="190">
        <v>5</v>
      </c>
      <c r="I232" s="191"/>
      <c r="J232" s="192">
        <f>ROUND(I232*H232,2)</f>
        <v>0</v>
      </c>
      <c r="K232" s="193"/>
      <c r="L232" s="38"/>
      <c r="M232" s="238" t="s">
        <v>1</v>
      </c>
      <c r="N232" s="239" t="s">
        <v>40</v>
      </c>
      <c r="O232" s="240"/>
      <c r="P232" s="241">
        <f>O232*H232</f>
        <v>0</v>
      </c>
      <c r="Q232" s="241">
        <v>0</v>
      </c>
      <c r="R232" s="241">
        <f>Q232*H232</f>
        <v>0</v>
      </c>
      <c r="S232" s="241">
        <v>0</v>
      </c>
      <c r="T232" s="24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8" t="s">
        <v>126</v>
      </c>
      <c r="AT232" s="198" t="s">
        <v>122</v>
      </c>
      <c r="AU232" s="198" t="s">
        <v>84</v>
      </c>
      <c r="AY232" s="16" t="s">
        <v>120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6" t="s">
        <v>80</v>
      </c>
      <c r="BK232" s="199">
        <f>ROUND(I232*H232,2)</f>
        <v>0</v>
      </c>
      <c r="BL232" s="16" t="s">
        <v>126</v>
      </c>
      <c r="BM232" s="198" t="s">
        <v>684</v>
      </c>
    </row>
    <row r="233" spans="1:65" s="2" customFormat="1" ht="6.95" customHeight="1">
      <c r="A233" s="3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38"/>
      <c r="M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</row>
  </sheetData>
  <sheetProtection algorithmName="SHA-512" hashValue="KARY077tj88jdvnTwE3wazjGp9Jw77eE/cInuT+pE3ZY6GrnyniF/DqJRrk433zNOwNfV5eKq8Yaj2oeFOOG9w==" saltValue="1NrLuSmOGmxGM8Wal0GsVH8BYe9fO/X6P4CvYYJkziHPjHah56UE5d7uAhvyYPSH+UF7fJal+lQReOnIfe9raw==" spinCount="100000" sheet="1" objects="1" scenarios="1" formatColumns="0" formatRows="0" autoFilter="0"/>
  <autoFilter ref="C131:K232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Stavební úpravy chodníků v ul. V Břízách, Kolín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685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12. 4. 2021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26</v>
      </c>
      <c r="F15" s="33"/>
      <c r="G15" s="33"/>
      <c r="H15" s="33"/>
      <c r="I15" s="111" t="s">
        <v>27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31</v>
      </c>
      <c r="F21" s="33"/>
      <c r="G21" s="33"/>
      <c r="H21" s="33"/>
      <c r="I21" s="111" t="s">
        <v>27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31</v>
      </c>
      <c r="F24" s="33"/>
      <c r="G24" s="33"/>
      <c r="H24" s="33"/>
      <c r="I24" s="111" t="s">
        <v>27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ROUND((SUM(BE118:BE130)),  2)</f>
        <v>0</v>
      </c>
      <c r="G33" s="33"/>
      <c r="H33" s="33"/>
      <c r="I33" s="123">
        <v>0.21</v>
      </c>
      <c r="J33" s="122">
        <f>ROUND(((SUM(BE118:BE130))*I33),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ROUND((SUM(BF118:BF130)),  2)</f>
        <v>0</v>
      </c>
      <c r="G34" s="33"/>
      <c r="H34" s="33"/>
      <c r="I34" s="123">
        <v>0.15</v>
      </c>
      <c r="J34" s="122">
        <f>ROUND(((SUM(BF118:BF130))*I34),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ROUND((SUM(BG118:BG130)),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ROUND((SUM(BH118:BH130)),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ROUND((SUM(BI118:BI130)),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Stavební úpravy chodníků v ul. V Břízách, Kolín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3 - ostatní a vedlejší náklady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Kolín</v>
      </c>
      <c r="G89" s="35"/>
      <c r="H89" s="35"/>
      <c r="I89" s="28" t="s">
        <v>22</v>
      </c>
      <c r="J89" s="65" t="str">
        <f>IF(J12="","",J12)</f>
        <v>12. 4. 2021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Město Kolín</v>
      </c>
      <c r="G91" s="35"/>
      <c r="H91" s="35"/>
      <c r="I91" s="28" t="s">
        <v>30</v>
      </c>
      <c r="J91" s="31" t="str">
        <f>E21</f>
        <v>Ing. Ondřej Pavelka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Ing. Ondřej Pavelka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94</v>
      </c>
      <c r="D94" s="143"/>
      <c r="E94" s="143"/>
      <c r="F94" s="143"/>
      <c r="G94" s="143"/>
      <c r="H94" s="143"/>
      <c r="I94" s="143"/>
      <c r="J94" s="144" t="s">
        <v>95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96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46"/>
      <c r="C97" s="147"/>
      <c r="D97" s="148" t="s">
        <v>98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686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105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1" t="str">
        <f>E7</f>
        <v>Stavební úpravy chodníků v ul. V Břízách, Kolín</v>
      </c>
      <c r="F108" s="292"/>
      <c r="G108" s="292"/>
      <c r="H108" s="292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2" t="str">
        <f>E9</f>
        <v>3 - ostatní a vedlejší náklady</v>
      </c>
      <c r="F110" s="293"/>
      <c r="G110" s="293"/>
      <c r="H110" s="29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Kolín</v>
      </c>
      <c r="G112" s="35"/>
      <c r="H112" s="35"/>
      <c r="I112" s="28" t="s">
        <v>22</v>
      </c>
      <c r="J112" s="65" t="str">
        <f>IF(J12="","",J12)</f>
        <v>12. 4. 2021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>Město Kolín</v>
      </c>
      <c r="G114" s="35"/>
      <c r="H114" s="35"/>
      <c r="I114" s="28" t="s">
        <v>30</v>
      </c>
      <c r="J114" s="31" t="str">
        <f>E21</f>
        <v>Ing. Ondřej Pavelka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28</v>
      </c>
      <c r="D115" s="35"/>
      <c r="E115" s="35"/>
      <c r="F115" s="26" t="str">
        <f>IF(E18="","",E18)</f>
        <v>Vyplň údaj</v>
      </c>
      <c r="G115" s="35"/>
      <c r="H115" s="35"/>
      <c r="I115" s="28" t="s">
        <v>33</v>
      </c>
      <c r="J115" s="31" t="str">
        <f>E24</f>
        <v>Ing. Ondřej Pavelka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106</v>
      </c>
      <c r="D117" s="161" t="s">
        <v>60</v>
      </c>
      <c r="E117" s="161" t="s">
        <v>56</v>
      </c>
      <c r="F117" s="161" t="s">
        <v>57</v>
      </c>
      <c r="G117" s="161" t="s">
        <v>107</v>
      </c>
      <c r="H117" s="161" t="s">
        <v>108</v>
      </c>
      <c r="I117" s="161" t="s">
        <v>109</v>
      </c>
      <c r="J117" s="162" t="s">
        <v>95</v>
      </c>
      <c r="K117" s="163" t="s">
        <v>110</v>
      </c>
      <c r="L117" s="164"/>
      <c r="M117" s="74" t="s">
        <v>1</v>
      </c>
      <c r="N117" s="75" t="s">
        <v>39</v>
      </c>
      <c r="O117" s="75" t="s">
        <v>111</v>
      </c>
      <c r="P117" s="75" t="s">
        <v>112</v>
      </c>
      <c r="Q117" s="75" t="s">
        <v>113</v>
      </c>
      <c r="R117" s="75" t="s">
        <v>114</v>
      </c>
      <c r="S117" s="75" t="s">
        <v>115</v>
      </c>
      <c r="T117" s="76" t="s">
        <v>116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117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74</v>
      </c>
      <c r="AU118" s="16" t="s">
        <v>97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74</v>
      </c>
      <c r="E119" s="173" t="s">
        <v>118</v>
      </c>
      <c r="F119" s="173" t="s">
        <v>119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126</v>
      </c>
      <c r="AT119" s="182" t="s">
        <v>74</v>
      </c>
      <c r="AU119" s="182" t="s">
        <v>75</v>
      </c>
      <c r="AY119" s="181" t="s">
        <v>120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74</v>
      </c>
      <c r="E120" s="184" t="s">
        <v>687</v>
      </c>
      <c r="F120" s="184" t="s">
        <v>639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SUM(P121:P130)</f>
        <v>0</v>
      </c>
      <c r="Q120" s="178"/>
      <c r="R120" s="179">
        <f>SUM(R121:R130)</f>
        <v>0</v>
      </c>
      <c r="S120" s="178"/>
      <c r="T120" s="180">
        <f>SUM(T121:T130)</f>
        <v>0</v>
      </c>
      <c r="AR120" s="181" t="s">
        <v>126</v>
      </c>
      <c r="AT120" s="182" t="s">
        <v>74</v>
      </c>
      <c r="AU120" s="182" t="s">
        <v>80</v>
      </c>
      <c r="AY120" s="181" t="s">
        <v>120</v>
      </c>
      <c r="BK120" s="183">
        <f>SUM(BK121:BK130)</f>
        <v>0</v>
      </c>
    </row>
    <row r="121" spans="1:65" s="2" customFormat="1" ht="16.5" customHeight="1">
      <c r="A121" s="33"/>
      <c r="B121" s="34"/>
      <c r="C121" s="186" t="s">
        <v>80</v>
      </c>
      <c r="D121" s="186" t="s">
        <v>122</v>
      </c>
      <c r="E121" s="187" t="s">
        <v>688</v>
      </c>
      <c r="F121" s="188" t="s">
        <v>689</v>
      </c>
      <c r="G121" s="189" t="s">
        <v>646</v>
      </c>
      <c r="H121" s="190">
        <v>1</v>
      </c>
      <c r="I121" s="191"/>
      <c r="J121" s="192">
        <f t="shared" ref="J121:J130" si="0">ROUND(I121*H121,2)</f>
        <v>0</v>
      </c>
      <c r="K121" s="193"/>
      <c r="L121" s="38"/>
      <c r="M121" s="194" t="s">
        <v>1</v>
      </c>
      <c r="N121" s="195" t="s">
        <v>40</v>
      </c>
      <c r="O121" s="70"/>
      <c r="P121" s="196">
        <f t="shared" ref="P121:P130" si="1">O121*H121</f>
        <v>0</v>
      </c>
      <c r="Q121" s="196">
        <v>0</v>
      </c>
      <c r="R121" s="196">
        <f t="shared" ref="R121:R130" si="2">Q121*H121</f>
        <v>0</v>
      </c>
      <c r="S121" s="196">
        <v>0</v>
      </c>
      <c r="T121" s="197">
        <f t="shared" ref="T121:T130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690</v>
      </c>
      <c r="AT121" s="198" t="s">
        <v>122</v>
      </c>
      <c r="AU121" s="198" t="s">
        <v>84</v>
      </c>
      <c r="AY121" s="16" t="s">
        <v>120</v>
      </c>
      <c r="BE121" s="199">
        <f t="shared" ref="BE121:BE130" si="4">IF(N121="základní",J121,0)</f>
        <v>0</v>
      </c>
      <c r="BF121" s="199">
        <f t="shared" ref="BF121:BF130" si="5">IF(N121="snížená",J121,0)</f>
        <v>0</v>
      </c>
      <c r="BG121" s="199">
        <f t="shared" ref="BG121:BG130" si="6">IF(N121="zákl. přenesená",J121,0)</f>
        <v>0</v>
      </c>
      <c r="BH121" s="199">
        <f t="shared" ref="BH121:BH130" si="7">IF(N121="sníž. přenesená",J121,0)</f>
        <v>0</v>
      </c>
      <c r="BI121" s="199">
        <f t="shared" ref="BI121:BI130" si="8">IF(N121="nulová",J121,0)</f>
        <v>0</v>
      </c>
      <c r="BJ121" s="16" t="s">
        <v>80</v>
      </c>
      <c r="BK121" s="199">
        <f t="shared" ref="BK121:BK130" si="9">ROUND(I121*H121,2)</f>
        <v>0</v>
      </c>
      <c r="BL121" s="16" t="s">
        <v>690</v>
      </c>
      <c r="BM121" s="198" t="s">
        <v>691</v>
      </c>
    </row>
    <row r="122" spans="1:65" s="2" customFormat="1" ht="21.75" customHeight="1">
      <c r="A122" s="33"/>
      <c r="B122" s="34"/>
      <c r="C122" s="186" t="s">
        <v>84</v>
      </c>
      <c r="D122" s="186" t="s">
        <v>122</v>
      </c>
      <c r="E122" s="187" t="s">
        <v>692</v>
      </c>
      <c r="F122" s="188" t="s">
        <v>693</v>
      </c>
      <c r="G122" s="189" t="s">
        <v>646</v>
      </c>
      <c r="H122" s="190">
        <v>1</v>
      </c>
      <c r="I122" s="191"/>
      <c r="J122" s="192">
        <f t="shared" si="0"/>
        <v>0</v>
      </c>
      <c r="K122" s="193"/>
      <c r="L122" s="38"/>
      <c r="M122" s="194" t="s">
        <v>1</v>
      </c>
      <c r="N122" s="195" t="s">
        <v>40</v>
      </c>
      <c r="O122" s="70"/>
      <c r="P122" s="196">
        <f t="shared" si="1"/>
        <v>0</v>
      </c>
      <c r="Q122" s="196">
        <v>0</v>
      </c>
      <c r="R122" s="196">
        <f t="shared" si="2"/>
        <v>0</v>
      </c>
      <c r="S122" s="196">
        <v>0</v>
      </c>
      <c r="T122" s="197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690</v>
      </c>
      <c r="AT122" s="198" t="s">
        <v>122</v>
      </c>
      <c r="AU122" s="198" t="s">
        <v>84</v>
      </c>
      <c r="AY122" s="16" t="s">
        <v>120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6" t="s">
        <v>80</v>
      </c>
      <c r="BK122" s="199">
        <f t="shared" si="9"/>
        <v>0</v>
      </c>
      <c r="BL122" s="16" t="s">
        <v>690</v>
      </c>
      <c r="BM122" s="198" t="s">
        <v>694</v>
      </c>
    </row>
    <row r="123" spans="1:65" s="2" customFormat="1" ht="16.5" customHeight="1">
      <c r="A123" s="33"/>
      <c r="B123" s="34"/>
      <c r="C123" s="186" t="s">
        <v>87</v>
      </c>
      <c r="D123" s="186" t="s">
        <v>122</v>
      </c>
      <c r="E123" s="187" t="s">
        <v>695</v>
      </c>
      <c r="F123" s="188" t="s">
        <v>652</v>
      </c>
      <c r="G123" s="189" t="s">
        <v>646</v>
      </c>
      <c r="H123" s="190">
        <v>1</v>
      </c>
      <c r="I123" s="191"/>
      <c r="J123" s="192">
        <f t="shared" si="0"/>
        <v>0</v>
      </c>
      <c r="K123" s="193"/>
      <c r="L123" s="38"/>
      <c r="M123" s="194" t="s">
        <v>1</v>
      </c>
      <c r="N123" s="195" t="s">
        <v>40</v>
      </c>
      <c r="O123" s="70"/>
      <c r="P123" s="196">
        <f t="shared" si="1"/>
        <v>0</v>
      </c>
      <c r="Q123" s="196">
        <v>0</v>
      </c>
      <c r="R123" s="196">
        <f t="shared" si="2"/>
        <v>0</v>
      </c>
      <c r="S123" s="196">
        <v>0</v>
      </c>
      <c r="T123" s="197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126</v>
      </c>
      <c r="AT123" s="198" t="s">
        <v>122</v>
      </c>
      <c r="AU123" s="198" t="s">
        <v>84</v>
      </c>
      <c r="AY123" s="16" t="s">
        <v>120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6" t="s">
        <v>80</v>
      </c>
      <c r="BK123" s="199">
        <f t="shared" si="9"/>
        <v>0</v>
      </c>
      <c r="BL123" s="16" t="s">
        <v>126</v>
      </c>
      <c r="BM123" s="198" t="s">
        <v>696</v>
      </c>
    </row>
    <row r="124" spans="1:65" s="2" customFormat="1" ht="16.5" customHeight="1">
      <c r="A124" s="33"/>
      <c r="B124" s="34"/>
      <c r="C124" s="186" t="s">
        <v>126</v>
      </c>
      <c r="D124" s="186" t="s">
        <v>122</v>
      </c>
      <c r="E124" s="187" t="s">
        <v>697</v>
      </c>
      <c r="F124" s="188" t="s">
        <v>698</v>
      </c>
      <c r="G124" s="189" t="s">
        <v>646</v>
      </c>
      <c r="H124" s="190">
        <v>1</v>
      </c>
      <c r="I124" s="191"/>
      <c r="J124" s="192">
        <f t="shared" si="0"/>
        <v>0</v>
      </c>
      <c r="K124" s="193"/>
      <c r="L124" s="38"/>
      <c r="M124" s="194" t="s">
        <v>1</v>
      </c>
      <c r="N124" s="195" t="s">
        <v>40</v>
      </c>
      <c r="O124" s="70"/>
      <c r="P124" s="196">
        <f t="shared" si="1"/>
        <v>0</v>
      </c>
      <c r="Q124" s="196">
        <v>0</v>
      </c>
      <c r="R124" s="196">
        <f t="shared" si="2"/>
        <v>0</v>
      </c>
      <c r="S124" s="196">
        <v>0</v>
      </c>
      <c r="T124" s="19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126</v>
      </c>
      <c r="AT124" s="198" t="s">
        <v>122</v>
      </c>
      <c r="AU124" s="198" t="s">
        <v>84</v>
      </c>
      <c r="AY124" s="16" t="s">
        <v>120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6" t="s">
        <v>80</v>
      </c>
      <c r="BK124" s="199">
        <f t="shared" si="9"/>
        <v>0</v>
      </c>
      <c r="BL124" s="16" t="s">
        <v>126</v>
      </c>
      <c r="BM124" s="198" t="s">
        <v>699</v>
      </c>
    </row>
    <row r="125" spans="1:65" s="2" customFormat="1" ht="16.5" customHeight="1">
      <c r="A125" s="33"/>
      <c r="B125" s="34"/>
      <c r="C125" s="186" t="s">
        <v>141</v>
      </c>
      <c r="D125" s="186" t="s">
        <v>122</v>
      </c>
      <c r="E125" s="187" t="s">
        <v>700</v>
      </c>
      <c r="F125" s="188" t="s">
        <v>701</v>
      </c>
      <c r="G125" s="189" t="s">
        <v>646</v>
      </c>
      <c r="H125" s="190">
        <v>1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40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126</v>
      </c>
      <c r="AT125" s="198" t="s">
        <v>122</v>
      </c>
      <c r="AU125" s="198" t="s">
        <v>84</v>
      </c>
      <c r="AY125" s="16" t="s">
        <v>120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80</v>
      </c>
      <c r="BK125" s="199">
        <f t="shared" si="9"/>
        <v>0</v>
      </c>
      <c r="BL125" s="16" t="s">
        <v>126</v>
      </c>
      <c r="BM125" s="198" t="s">
        <v>702</v>
      </c>
    </row>
    <row r="126" spans="1:65" s="2" customFormat="1" ht="33" customHeight="1">
      <c r="A126" s="33"/>
      <c r="B126" s="34"/>
      <c r="C126" s="186" t="s">
        <v>146</v>
      </c>
      <c r="D126" s="186" t="s">
        <v>122</v>
      </c>
      <c r="E126" s="187" t="s">
        <v>703</v>
      </c>
      <c r="F126" s="188" t="s">
        <v>704</v>
      </c>
      <c r="G126" s="189" t="s">
        <v>646</v>
      </c>
      <c r="H126" s="190">
        <v>1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40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126</v>
      </c>
      <c r="AT126" s="198" t="s">
        <v>122</v>
      </c>
      <c r="AU126" s="198" t="s">
        <v>84</v>
      </c>
      <c r="AY126" s="16" t="s">
        <v>120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80</v>
      </c>
      <c r="BK126" s="199">
        <f t="shared" si="9"/>
        <v>0</v>
      </c>
      <c r="BL126" s="16" t="s">
        <v>126</v>
      </c>
      <c r="BM126" s="198" t="s">
        <v>705</v>
      </c>
    </row>
    <row r="127" spans="1:65" s="2" customFormat="1" ht="16.5" customHeight="1">
      <c r="A127" s="33"/>
      <c r="B127" s="34"/>
      <c r="C127" s="186" t="s">
        <v>151</v>
      </c>
      <c r="D127" s="186" t="s">
        <v>122</v>
      </c>
      <c r="E127" s="187" t="s">
        <v>706</v>
      </c>
      <c r="F127" s="188" t="s">
        <v>707</v>
      </c>
      <c r="G127" s="189" t="s">
        <v>468</v>
      </c>
      <c r="H127" s="190">
        <v>2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40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126</v>
      </c>
      <c r="AT127" s="198" t="s">
        <v>122</v>
      </c>
      <c r="AU127" s="198" t="s">
        <v>84</v>
      </c>
      <c r="AY127" s="16" t="s">
        <v>120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80</v>
      </c>
      <c r="BK127" s="199">
        <f t="shared" si="9"/>
        <v>0</v>
      </c>
      <c r="BL127" s="16" t="s">
        <v>126</v>
      </c>
      <c r="BM127" s="198" t="s">
        <v>708</v>
      </c>
    </row>
    <row r="128" spans="1:65" s="2" customFormat="1" ht="21.75" customHeight="1">
      <c r="A128" s="33"/>
      <c r="B128" s="34"/>
      <c r="C128" s="186" t="s">
        <v>155</v>
      </c>
      <c r="D128" s="186" t="s">
        <v>122</v>
      </c>
      <c r="E128" s="187" t="s">
        <v>709</v>
      </c>
      <c r="F128" s="188" t="s">
        <v>710</v>
      </c>
      <c r="G128" s="189" t="s">
        <v>646</v>
      </c>
      <c r="H128" s="190">
        <v>1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40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126</v>
      </c>
      <c r="AT128" s="198" t="s">
        <v>122</v>
      </c>
      <c r="AU128" s="198" t="s">
        <v>84</v>
      </c>
      <c r="AY128" s="16" t="s">
        <v>120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80</v>
      </c>
      <c r="BK128" s="199">
        <f t="shared" si="9"/>
        <v>0</v>
      </c>
      <c r="BL128" s="16" t="s">
        <v>126</v>
      </c>
      <c r="BM128" s="198" t="s">
        <v>711</v>
      </c>
    </row>
    <row r="129" spans="1:65" s="2" customFormat="1" ht="21.75" customHeight="1">
      <c r="A129" s="33"/>
      <c r="B129" s="34"/>
      <c r="C129" s="186" t="s">
        <v>160</v>
      </c>
      <c r="D129" s="186" t="s">
        <v>122</v>
      </c>
      <c r="E129" s="187" t="s">
        <v>712</v>
      </c>
      <c r="F129" s="188" t="s">
        <v>713</v>
      </c>
      <c r="G129" s="189" t="s">
        <v>646</v>
      </c>
      <c r="H129" s="190">
        <v>1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40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690</v>
      </c>
      <c r="AT129" s="198" t="s">
        <v>122</v>
      </c>
      <c r="AU129" s="198" t="s">
        <v>84</v>
      </c>
      <c r="AY129" s="16" t="s">
        <v>120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80</v>
      </c>
      <c r="BK129" s="199">
        <f t="shared" si="9"/>
        <v>0</v>
      </c>
      <c r="BL129" s="16" t="s">
        <v>690</v>
      </c>
      <c r="BM129" s="198" t="s">
        <v>714</v>
      </c>
    </row>
    <row r="130" spans="1:65" s="2" customFormat="1" ht="16.5" customHeight="1">
      <c r="A130" s="33"/>
      <c r="B130" s="34"/>
      <c r="C130" s="186" t="s">
        <v>165</v>
      </c>
      <c r="D130" s="186" t="s">
        <v>122</v>
      </c>
      <c r="E130" s="187" t="s">
        <v>715</v>
      </c>
      <c r="F130" s="188" t="s">
        <v>716</v>
      </c>
      <c r="G130" s="189" t="s">
        <v>646</v>
      </c>
      <c r="H130" s="190">
        <v>1</v>
      </c>
      <c r="I130" s="191"/>
      <c r="J130" s="192">
        <f t="shared" si="0"/>
        <v>0</v>
      </c>
      <c r="K130" s="193"/>
      <c r="L130" s="38"/>
      <c r="M130" s="238" t="s">
        <v>1</v>
      </c>
      <c r="N130" s="239" t="s">
        <v>40</v>
      </c>
      <c r="O130" s="240"/>
      <c r="P130" s="241">
        <f t="shared" si="1"/>
        <v>0</v>
      </c>
      <c r="Q130" s="241">
        <v>0</v>
      </c>
      <c r="R130" s="241">
        <f t="shared" si="2"/>
        <v>0</v>
      </c>
      <c r="S130" s="241">
        <v>0</v>
      </c>
      <c r="T130" s="24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126</v>
      </c>
      <c r="AT130" s="198" t="s">
        <v>122</v>
      </c>
      <c r="AU130" s="198" t="s">
        <v>84</v>
      </c>
      <c r="AY130" s="16" t="s">
        <v>120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80</v>
      </c>
      <c r="BK130" s="199">
        <f t="shared" si="9"/>
        <v>0</v>
      </c>
      <c r="BL130" s="16" t="s">
        <v>126</v>
      </c>
      <c r="BM130" s="198" t="s">
        <v>717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AI7R5ULa1Wq9C+jcs1aNNHuT2pm7idULXvUiCeS5LQL7PO+btFcfDsLWbP/BYU0/0KCpfxikxEJVKgiJ3/QAgw==" saltValue="HxukiPkWITfdaUKXX/YHU0WRDtdj/Q1Ub6OyJKJKwWWtqlvf59ipJ6Yx88pPKfuqPRE1fvLQNjuQRdbdf52HLg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zpevněné plochy</vt:lpstr>
      <vt:lpstr>2 - veřejné osvětlení</vt:lpstr>
      <vt:lpstr>3 - ostatní a vedlejší ná...</vt:lpstr>
      <vt:lpstr>'1 - zpevněné plochy'!Názvy_tisku</vt:lpstr>
      <vt:lpstr>'2 - veřejné osvětlení'!Názvy_tisku</vt:lpstr>
      <vt:lpstr>'3 - ostatní a vedlejší ná...'!Názvy_tisku</vt:lpstr>
      <vt:lpstr>'Rekapitulace stavby'!Názvy_tisku</vt:lpstr>
      <vt:lpstr>'1 - zpevněné plochy'!Oblast_tisku</vt:lpstr>
      <vt:lpstr>'2 - veřejné osvětlení'!Oblast_tisku</vt:lpstr>
      <vt:lpstr>'3 - ostatní a vedlejší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DESKTOP-0SPK9FM\Ondřej Pavelka</dc:creator>
  <cp:lastModifiedBy>Luťhová Iveta</cp:lastModifiedBy>
  <dcterms:created xsi:type="dcterms:W3CDTF">2021-04-21T07:56:07Z</dcterms:created>
  <dcterms:modified xsi:type="dcterms:W3CDTF">2021-04-21T08:38:24Z</dcterms:modified>
</cp:coreProperties>
</file>